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/>
  </bookViews>
  <sheets>
    <sheet name="Получение варианта" sheetId="1" r:id="rId1"/>
    <sheet name="Таблица вариантов" sheetId="2" state="veryHidden" r:id="rId2"/>
  </sheets>
  <calcPr calcId="145621"/>
</workbook>
</file>

<file path=xl/calcChain.xml><?xml version="1.0" encoding="utf-8"?>
<calcChain xmlns="http://schemas.openxmlformats.org/spreadsheetml/2006/main">
  <c r="G8" i="1" l="1"/>
  <c r="N10" i="1" s="1"/>
  <c r="N11" i="1" l="1"/>
  <c r="M15" i="1"/>
  <c r="J13" i="1"/>
  <c r="L13" i="1"/>
  <c r="N15" i="1"/>
  <c r="K16" i="1"/>
  <c r="I13" i="1"/>
  <c r="K14" i="1"/>
  <c r="I12" i="1"/>
  <c r="L14" i="1"/>
  <c r="J12" i="1"/>
  <c r="I16" i="1"/>
  <c r="K12" i="1"/>
  <c r="J16" i="1"/>
  <c r="J11" i="1"/>
  <c r="I15" i="1"/>
  <c r="N13" i="1"/>
  <c r="J15" i="1"/>
  <c r="L16" i="1"/>
  <c r="K13" i="1"/>
  <c r="M14" i="1"/>
  <c r="I11" i="1"/>
  <c r="N14" i="1"/>
  <c r="L12" i="1"/>
  <c r="M13" i="1"/>
  <c r="K11" i="1"/>
  <c r="M12" i="1"/>
  <c r="L11" i="1"/>
  <c r="N12" i="1"/>
  <c r="I14" i="1"/>
  <c r="K15" i="1"/>
  <c r="M16" i="1"/>
  <c r="M11" i="1"/>
  <c r="H13" i="1"/>
  <c r="J14" i="1"/>
  <c r="L15" i="1"/>
  <c r="N16" i="1"/>
  <c r="N9" i="1"/>
  <c r="G9" i="1"/>
  <c r="I10" i="1"/>
  <c r="H9" i="1"/>
  <c r="J10" i="1"/>
  <c r="M9" i="1"/>
  <c r="I9" i="1"/>
  <c r="K10" i="1"/>
  <c r="L10" i="1"/>
  <c r="J9" i="1"/>
  <c r="K9" i="1"/>
  <c r="M10" i="1"/>
  <c r="L9" i="1"/>
</calcChain>
</file>

<file path=xl/sharedStrings.xml><?xml version="1.0" encoding="utf-8"?>
<sst xmlns="http://schemas.openxmlformats.org/spreadsheetml/2006/main" count="207" uniqueCount="37">
  <si>
    <t>Введите номер зачетной книжки:</t>
  </si>
  <si>
    <t>Ваш вариант:</t>
  </si>
  <si>
    <t>Вариант</t>
  </si>
  <si>
    <t>m, г</t>
  </si>
  <si>
    <t>95+54</t>
  </si>
  <si>
    <t>95+95</t>
  </si>
  <si>
    <t>95+95+54</t>
  </si>
  <si>
    <t>D, мм</t>
  </si>
  <si>
    <r>
      <t>t</t>
    </r>
    <r>
      <rPr>
        <b/>
        <vertAlign val="subscript"/>
        <sz val="14"/>
        <color rgb="FF000000"/>
        <rFont val="Times New Roman"/>
        <family val="1"/>
        <charset val="204"/>
      </rPr>
      <t>1</t>
    </r>
    <r>
      <rPr>
        <b/>
        <sz val="14"/>
        <color rgb="FF000000"/>
        <rFont val="Times New Roman"/>
        <family val="1"/>
        <charset val="204"/>
      </rPr>
      <t>, с</t>
    </r>
  </si>
  <si>
    <r>
      <t>t</t>
    </r>
    <r>
      <rPr>
        <b/>
        <vertAlign val="subscript"/>
        <sz val="14"/>
        <color rgb="FF000000"/>
        <rFont val="Times New Roman"/>
        <family val="1"/>
        <charset val="204"/>
      </rPr>
      <t>2</t>
    </r>
    <r>
      <rPr>
        <b/>
        <sz val="14"/>
        <color rgb="FF000000"/>
        <rFont val="Times New Roman"/>
        <family val="1"/>
        <charset val="204"/>
      </rPr>
      <t>, с</t>
    </r>
  </si>
  <si>
    <r>
      <t>t</t>
    </r>
    <r>
      <rPr>
        <b/>
        <vertAlign val="subscript"/>
        <sz val="14"/>
        <color rgb="FF000000"/>
        <rFont val="Times New Roman"/>
        <family val="1"/>
        <charset val="204"/>
      </rPr>
      <t>3</t>
    </r>
    <r>
      <rPr>
        <b/>
        <sz val="14"/>
        <color rgb="FF000000"/>
        <rFont val="Times New Roman"/>
        <family val="1"/>
        <charset val="204"/>
      </rPr>
      <t>, с</t>
    </r>
  </si>
  <si>
    <r>
      <t>t</t>
    </r>
    <r>
      <rPr>
        <b/>
        <vertAlign val="subscript"/>
        <sz val="14"/>
        <color rgb="FF000000"/>
        <rFont val="Times New Roman"/>
        <family val="1"/>
        <charset val="204"/>
      </rPr>
      <t>4</t>
    </r>
    <r>
      <rPr>
        <b/>
        <sz val="14"/>
        <color rgb="FF000000"/>
        <rFont val="Times New Roman"/>
        <family val="1"/>
        <charset val="204"/>
      </rPr>
      <t>, с</t>
    </r>
  </si>
  <si>
    <r>
      <t>t</t>
    </r>
    <r>
      <rPr>
        <b/>
        <vertAlign val="subscript"/>
        <sz val="14"/>
        <color rgb="FF000000"/>
        <rFont val="Times New Roman"/>
        <family val="1"/>
        <charset val="204"/>
      </rPr>
      <t>5</t>
    </r>
    <r>
      <rPr>
        <b/>
        <sz val="14"/>
        <color rgb="FF000000"/>
        <rFont val="Times New Roman"/>
        <family val="1"/>
        <charset val="204"/>
      </rPr>
      <t>, с</t>
    </r>
  </si>
  <si>
    <t>t1, с</t>
  </si>
  <si>
    <t>t2, с</t>
  </si>
  <si>
    <t>t3, с</t>
  </si>
  <si>
    <t>t4, с</t>
  </si>
  <si>
    <t>t5, с</t>
  </si>
  <si>
    <t>груз деление</t>
  </si>
  <si>
    <t>VII</t>
  </si>
  <si>
    <t>VIII</t>
  </si>
  <si>
    <t>VI</t>
  </si>
  <si>
    <t>V</t>
  </si>
  <si>
    <t>IV</t>
  </si>
  <si>
    <t>III</t>
  </si>
  <si>
    <t>II</t>
  </si>
  <si>
    <t>I</t>
  </si>
  <si>
    <t>15,2,</t>
  </si>
  <si>
    <t>1.1</t>
  </si>
  <si>
    <t>1.2</t>
  </si>
  <si>
    <t>1.3</t>
  </si>
  <si>
    <t>1.4</t>
  </si>
  <si>
    <t>2.1</t>
  </si>
  <si>
    <t>2.2</t>
  </si>
  <si>
    <t>2.3</t>
  </si>
  <si>
    <t>2.4</t>
  </si>
  <si>
    <t>16-Б-04500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</si>
</sst>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bscript"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CDDDAC"/>
        <bgColor indexed="64"/>
      </patternFill>
    </fill>
    <fill>
      <patternFill patternType="solid">
        <fgColor rgb="FFEBF1DD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2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7" xfId="0" applyBorder="1"/>
    <xf numFmtId="0" fontId="0" fillId="0" borderId="28" xfId="0" applyBorder="1"/>
    <xf numFmtId="0" fontId="0" fillId="0" borderId="35" xfId="0" applyBorder="1"/>
    <xf numFmtId="0" fontId="0" fillId="0" borderId="36" xfId="0" applyBorder="1"/>
    <xf numFmtId="0" fontId="0" fillId="0" borderId="38" xfId="0" applyBorder="1"/>
    <xf numFmtId="0" fontId="0" fillId="0" borderId="39" xfId="0" applyBorder="1"/>
    <xf numFmtId="0" fontId="0" fillId="0" borderId="2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0" xfId="0" applyBorder="1"/>
    <xf numFmtId="0" fontId="0" fillId="0" borderId="41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2" fillId="0" borderId="1" xfId="1" applyProtection="1">
      <protection hidden="1"/>
    </xf>
    <xf numFmtId="0" fontId="1" fillId="0" borderId="0" xfId="3" applyProtection="1">
      <protection hidden="1"/>
    </xf>
    <xf numFmtId="0" fontId="0" fillId="0" borderId="0" xfId="0" applyProtection="1">
      <protection hidden="1"/>
    </xf>
    <xf numFmtId="0" fontId="4" fillId="5" borderId="30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0" fontId="8" fillId="4" borderId="22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7" xfId="0" applyFont="1" applyFill="1" applyBorder="1" applyAlignment="1" applyProtection="1">
      <alignment horizontal="center" vertical="center" wrapText="1"/>
      <protection hidden="1"/>
    </xf>
    <xf numFmtId="0" fontId="8" fillId="3" borderId="22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4" borderId="23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0" fontId="3" fillId="2" borderId="0" xfId="2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hidden="1"/>
    </xf>
    <xf numFmtId="0" fontId="5" fillId="5" borderId="18" xfId="0" applyFont="1" applyFill="1" applyBorder="1" applyAlignment="1" applyProtection="1">
      <alignment horizontal="center" vertical="center" wrapText="1"/>
      <protection hidden="1"/>
    </xf>
    <xf numFmtId="0" fontId="5" fillId="5" borderId="17" xfId="0" applyFont="1" applyFill="1" applyBorder="1" applyAlignment="1" applyProtection="1">
      <alignment horizontal="center" vertical="center" wrapText="1"/>
      <protection hidden="1"/>
    </xf>
    <xf numFmtId="0" fontId="5" fillId="5" borderId="19" xfId="0" applyFont="1" applyFill="1" applyBorder="1" applyAlignment="1" applyProtection="1">
      <alignment horizontal="center" vertical="center" wrapText="1"/>
      <protection hidden="1"/>
    </xf>
    <xf numFmtId="0" fontId="8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7" fillId="6" borderId="32" xfId="0" applyFont="1" applyFill="1" applyBorder="1" applyAlignment="1" applyProtection="1">
      <alignment horizontal="center" vertical="center" wrapText="1"/>
      <protection hidden="1"/>
    </xf>
    <xf numFmtId="0" fontId="7" fillId="6" borderId="33" xfId="0" applyFont="1" applyFill="1" applyBorder="1" applyAlignment="1" applyProtection="1">
      <alignment horizontal="center" vertical="center" wrapText="1"/>
      <protection hidden="1"/>
    </xf>
    <xf numFmtId="0" fontId="7" fillId="6" borderId="34" xfId="0" applyFont="1" applyFill="1" applyBorder="1" applyAlignment="1" applyProtection="1">
      <alignment horizontal="center" vertical="center" wrapText="1"/>
      <protection hidden="1"/>
    </xf>
    <xf numFmtId="0" fontId="5" fillId="5" borderId="24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5" borderId="20" xfId="0" applyFont="1" applyFill="1" applyBorder="1" applyAlignment="1" applyProtection="1">
      <alignment horizontal="center" vertical="center" wrapText="1"/>
      <protection hidden="1"/>
    </xf>
    <xf numFmtId="0" fontId="5" fillId="5" borderId="21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51" xfId="0" applyNumberFormat="1" applyBorder="1" applyAlignment="1">
      <alignment horizontal="center"/>
    </xf>
    <xf numFmtId="49" fontId="0" fillId="0" borderId="53" xfId="0" applyNumberFormat="1" applyBorder="1" applyAlignment="1">
      <alignment horizontal="center"/>
    </xf>
    <xf numFmtId="49" fontId="0" fillId="0" borderId="52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4">
    <cellStyle name="Акцент2" xfId="2" builtinId="33"/>
    <cellStyle name="Заголовок 2" xfId="1" builtinId="17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N16"/>
  <sheetViews>
    <sheetView tabSelected="1" workbookViewId="0">
      <selection activeCell="C18" sqref="C18"/>
    </sheetView>
  </sheetViews>
  <sheetFormatPr defaultRowHeight="15" x14ac:dyDescent="0.25"/>
  <cols>
    <col min="1" max="1" width="9.140625" style="25"/>
    <col min="2" max="2" width="37.7109375" style="25" bestFit="1" customWidth="1"/>
    <col min="3" max="3" width="10.5703125" style="25" bestFit="1" customWidth="1"/>
    <col min="4" max="4" width="9.140625" style="25"/>
    <col min="5" max="5" width="15.42578125" style="25" bestFit="1" customWidth="1"/>
    <col min="6" max="6" width="9.140625" style="25"/>
    <col min="7" max="7" width="33.140625" style="25" customWidth="1"/>
    <col min="8" max="8" width="9.140625" style="25"/>
    <col min="9" max="9" width="16.28515625" style="25" customWidth="1"/>
    <col min="10" max="16384" width="9.140625" style="25"/>
  </cols>
  <sheetData>
    <row r="2" spans="2:14" ht="18" thickBot="1" x14ac:dyDescent="0.35">
      <c r="B2" s="23" t="s">
        <v>0</v>
      </c>
      <c r="C2" s="40" t="s">
        <v>36</v>
      </c>
      <c r="D2" s="24"/>
    </row>
    <row r="6" spans="2:14" ht="18" thickBot="1" x14ac:dyDescent="0.35">
      <c r="E6" s="23" t="s">
        <v>1</v>
      </c>
    </row>
    <row r="7" spans="2:14" ht="19.5" thickTop="1" x14ac:dyDescent="0.25">
      <c r="G7" s="26" t="s">
        <v>2</v>
      </c>
      <c r="H7" s="51" t="s">
        <v>7</v>
      </c>
      <c r="I7" s="53" t="s">
        <v>3</v>
      </c>
      <c r="J7" s="41" t="s">
        <v>8</v>
      </c>
      <c r="K7" s="41" t="s">
        <v>9</v>
      </c>
      <c r="L7" s="41" t="s">
        <v>10</v>
      </c>
      <c r="M7" s="41" t="s">
        <v>11</v>
      </c>
      <c r="N7" s="43" t="s">
        <v>12</v>
      </c>
    </row>
    <row r="8" spans="2:14" ht="19.5" thickBot="1" x14ac:dyDescent="0.3">
      <c r="G8" s="27">
        <f>IF(ISERR(SUM(RIGHT(C2,1),LEFT(RIGHT(C2,2),1))),"номер зачетной книжки должен состоять минимум из 5 цифр в конце",SUM(RIGHT(C2,1),LEFT(RIGHT(C2,2),1)))</f>
        <v>0</v>
      </c>
      <c r="H8" s="52"/>
      <c r="I8" s="54"/>
      <c r="J8" s="42"/>
      <c r="K8" s="42"/>
      <c r="L8" s="42"/>
      <c r="M8" s="42"/>
      <c r="N8" s="44"/>
    </row>
    <row r="9" spans="2:14" ht="18.75" x14ac:dyDescent="0.25">
      <c r="G9" s="48" t="str">
        <f>"грузы на "&amp;VLOOKUP(G8,'Таблица вариантов'!A4:AZ22,2,0)&amp;" делении"</f>
        <v>грузы на VIII делении</v>
      </c>
      <c r="H9" s="45">
        <f>VLOOKUP(G8,'Таблица вариантов'!A4:AZ22,3,0)</f>
        <v>32</v>
      </c>
      <c r="I9" s="28">
        <f>VLOOKUP(G8,'Таблица вариантов'!A4:AZ22,4,0)</f>
        <v>95</v>
      </c>
      <c r="J9" s="29">
        <f>VLOOKUP(G8,'Таблица вариантов'!A4:AZ22,5,0)</f>
        <v>15</v>
      </c>
      <c r="K9" s="29">
        <f>VLOOKUP(G8,'Таблица вариантов'!A4:AZ22,6,0)</f>
        <v>15.1</v>
      </c>
      <c r="L9" s="29">
        <f>VLOOKUP(G8,'Таблица вариантов'!A4:AZ22,7,0)</f>
        <v>15.2</v>
      </c>
      <c r="M9" s="29">
        <f>VLOOKUP(G8,'Таблица вариантов'!A4:AZ22,8,0)</f>
        <v>15</v>
      </c>
      <c r="N9" s="30">
        <f>VLOOKUP(G8,'Таблица вариантов'!A4:AZ22,9,0)</f>
        <v>15.2</v>
      </c>
    </row>
    <row r="10" spans="2:14" ht="18.75" x14ac:dyDescent="0.25">
      <c r="G10" s="49"/>
      <c r="H10" s="46"/>
      <c r="I10" s="31" t="str">
        <f>VLOOKUP(G8,'Таблица вариантов'!A4:AZ22,10,0)</f>
        <v>95+54</v>
      </c>
      <c r="J10" s="32">
        <f>VLOOKUP(G8,'Таблица вариантов'!A4:AZ22,11,0)</f>
        <v>11.7</v>
      </c>
      <c r="K10" s="32">
        <f>VLOOKUP(G8,'Таблица вариантов'!A4:AZ22,12,0)</f>
        <v>11.8</v>
      </c>
      <c r="L10" s="32">
        <f>VLOOKUP(G8,'Таблица вариантов'!A4:AZ22,13,0)</f>
        <v>11.9</v>
      </c>
      <c r="M10" s="32">
        <f>VLOOKUP(G8,'Таблица вариантов'!A4:AZ22,14,0)</f>
        <v>11.6</v>
      </c>
      <c r="N10" s="33">
        <f>VLOOKUP(G8,'Таблица вариантов'!A4:AZ22,15,0)</f>
        <v>11.5</v>
      </c>
    </row>
    <row r="11" spans="2:14" ht="18.75" x14ac:dyDescent="0.25">
      <c r="G11" s="49"/>
      <c r="H11" s="46"/>
      <c r="I11" s="34" t="str">
        <f>VLOOKUP(G8,'Таблица вариантов'!A4:AZ22,16,0)</f>
        <v>95+95</v>
      </c>
      <c r="J11" s="35">
        <f>VLOOKUP(G8,'Таблица вариантов'!A4:AZ22,17,0)</f>
        <v>10.3</v>
      </c>
      <c r="K11" s="35">
        <f>VLOOKUP(G8,'Таблица вариантов'!A4:AZ22,18,0)</f>
        <v>10.199999999999999</v>
      </c>
      <c r="L11" s="35">
        <f>VLOOKUP(G8,'Таблица вариантов'!A4:AZ22,19,0)</f>
        <v>10.4</v>
      </c>
      <c r="M11" s="35">
        <f>VLOOKUP(G8,'Таблица вариантов'!A4:AZ22,20,0)</f>
        <v>10.1</v>
      </c>
      <c r="N11" s="36">
        <f>VLOOKUP(G8,'Таблица вариантов'!A4:AZ22,21,0)</f>
        <v>10</v>
      </c>
    </row>
    <row r="12" spans="2:14" ht="18.75" x14ac:dyDescent="0.25">
      <c r="G12" s="49"/>
      <c r="H12" s="46"/>
      <c r="I12" s="31" t="str">
        <f>VLOOKUP(G8,'Таблица вариантов'!A4:AZ22,22,0)</f>
        <v>95+95+54</v>
      </c>
      <c r="J12" s="32">
        <f>VLOOKUP(G8,'Таблица вариантов'!A4:AZ22,23,0)</f>
        <v>9.1</v>
      </c>
      <c r="K12" s="32">
        <f>VLOOKUP(G8,'Таблица вариантов'!A4:AZ22,24,0)</f>
        <v>9</v>
      </c>
      <c r="L12" s="32">
        <f>VLOOKUP(G8,'Таблица вариантов'!A4:AZ22,25,0)</f>
        <v>8.9</v>
      </c>
      <c r="M12" s="32">
        <f>VLOOKUP(G8,'Таблица вариантов'!A4:AZ22,26,0)</f>
        <v>8.8000000000000007</v>
      </c>
      <c r="N12" s="33">
        <f>VLOOKUP(G8,'Таблица вариантов'!A4:AZ22,27,0)</f>
        <v>9.1999999999999993</v>
      </c>
    </row>
    <row r="13" spans="2:14" ht="18.75" x14ac:dyDescent="0.25">
      <c r="G13" s="49"/>
      <c r="H13" s="46">
        <f>VLOOKUP(G8,'Таблица вариантов'!A4:AZ22,28,0)</f>
        <v>20</v>
      </c>
      <c r="I13" s="34">
        <f>VLOOKUP(G8,'Таблица вариантов'!A4:AZ22,29,0)</f>
        <v>95</v>
      </c>
      <c r="J13" s="35">
        <f>VLOOKUP(G8,'Таблица вариантов'!A4:AZ22,30,0)</f>
        <v>26.6</v>
      </c>
      <c r="K13" s="35">
        <f>VLOOKUP(G8,'Таблица вариантов'!A4:AZ22,31,0)</f>
        <v>26.7</v>
      </c>
      <c r="L13" s="35">
        <f>VLOOKUP(G8,'Таблица вариантов'!A4:AZ22,32,0)</f>
        <v>26.5</v>
      </c>
      <c r="M13" s="35">
        <f>VLOOKUP(G8,'Таблица вариантов'!A4:AZ22,33,0)</f>
        <v>26.8</v>
      </c>
      <c r="N13" s="36">
        <f>VLOOKUP(G8,'Таблица вариантов'!A4:AZ22,34,0)</f>
        <v>26.5</v>
      </c>
    </row>
    <row r="14" spans="2:14" ht="18.75" x14ac:dyDescent="0.25">
      <c r="G14" s="49"/>
      <c r="H14" s="46"/>
      <c r="I14" s="31" t="str">
        <f>VLOOKUP(G8,'Таблица вариантов'!A4:AZ22,35,0)</f>
        <v>95+54</v>
      </c>
      <c r="J14" s="32">
        <f>VLOOKUP(G8,'Таблица вариантов'!A4:AZ22,36,0)</f>
        <v>20.6</v>
      </c>
      <c r="K14" s="32">
        <f>VLOOKUP(G8,'Таблица вариантов'!A4:AZ22,37,0)</f>
        <v>20.5</v>
      </c>
      <c r="L14" s="32">
        <f>VLOOKUP(G8,'Таблица вариантов'!A4:AZ22,38,0)</f>
        <v>20.399999999999999</v>
      </c>
      <c r="M14" s="32">
        <f>VLOOKUP(G8,'Таблица вариантов'!A4:AZ22,39,0)</f>
        <v>20.3</v>
      </c>
      <c r="N14" s="33">
        <f>VLOOKUP(G8,'Таблица вариантов'!A4:AZ22,40,0)</f>
        <v>20.7</v>
      </c>
    </row>
    <row r="15" spans="2:14" ht="18.75" x14ac:dyDescent="0.25">
      <c r="G15" s="49"/>
      <c r="H15" s="46"/>
      <c r="I15" s="34" t="str">
        <f>VLOOKUP(G8,'Таблица вариантов'!A4:AZ22,41,0)</f>
        <v>95+95</v>
      </c>
      <c r="J15" s="35">
        <f>VLOOKUP(G8,'Таблица вариантов'!A4:AZ22,42,0)</f>
        <v>18</v>
      </c>
      <c r="K15" s="35">
        <f>VLOOKUP(G8,'Таблица вариантов'!A4:AZ22,43,0)</f>
        <v>17.8</v>
      </c>
      <c r="L15" s="35">
        <f>VLOOKUP(G8,'Таблица вариантов'!A4:AZ22,44,0)</f>
        <v>17.899999999999999</v>
      </c>
      <c r="M15" s="35">
        <f>VLOOKUP(G8,'Таблица вариантов'!A4:AZ22,45,0)</f>
        <v>18.100000000000001</v>
      </c>
      <c r="N15" s="36">
        <f>VLOOKUP(G8,'Таблица вариантов'!A4:AZ22,46,0)</f>
        <v>18</v>
      </c>
    </row>
    <row r="16" spans="2:14" ht="19.5" thickBot="1" x14ac:dyDescent="0.3">
      <c r="G16" s="50"/>
      <c r="H16" s="47"/>
      <c r="I16" s="37" t="str">
        <f>VLOOKUP(G8,'Таблица вариантов'!A4:AZ22,47,0)</f>
        <v>95+95+54</v>
      </c>
      <c r="J16" s="38">
        <f>VLOOKUP(G8,'Таблица вариантов'!A4:AZ22,48,0)</f>
        <v>15.2</v>
      </c>
      <c r="K16" s="38">
        <f>VLOOKUP(G8,'Таблица вариантов'!A4:AZ22,49,0)</f>
        <v>15.6</v>
      </c>
      <c r="L16" s="38">
        <f>VLOOKUP(G8,'Таблица вариантов'!A4:AZ22,50,0)</f>
        <v>15.3</v>
      </c>
      <c r="M16" s="38">
        <f>VLOOKUP(G8,'Таблица вариантов'!A4:AZ22,51,0)</f>
        <v>15.4</v>
      </c>
      <c r="N16" s="39">
        <f>VLOOKUP(G8,'Таблица вариантов'!A4:AZ22,52,0)</f>
        <v>15.4</v>
      </c>
    </row>
  </sheetData>
  <sheetProtection password="C8D9" sheet="1" objects="1" scenarios="1"/>
  <mergeCells count="10">
    <mergeCell ref="H13:H16"/>
    <mergeCell ref="G9:G16"/>
    <mergeCell ref="H7:H8"/>
    <mergeCell ref="I7:I8"/>
    <mergeCell ref="J7:J8"/>
    <mergeCell ref="K7:K8"/>
    <mergeCell ref="L7:L8"/>
    <mergeCell ref="M7:M8"/>
    <mergeCell ref="N7:N8"/>
    <mergeCell ref="H9:H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Z22"/>
  <sheetViews>
    <sheetView workbookViewId="0">
      <selection activeCell="AU22" sqref="AU22:AZ22"/>
    </sheetView>
  </sheetViews>
  <sheetFormatPr defaultRowHeight="15" x14ac:dyDescent="0.25"/>
  <cols>
    <col min="2" max="2" width="14.42578125" bestFit="1" customWidth="1"/>
  </cols>
  <sheetData>
    <row r="1" spans="1:52" ht="15.75" thickBot="1" x14ac:dyDescent="0.3">
      <c r="A1" s="55" t="s">
        <v>2</v>
      </c>
      <c r="B1" s="58" t="s">
        <v>18</v>
      </c>
      <c r="C1" s="70">
        <v>1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2"/>
      <c r="AB1" s="73">
        <v>2</v>
      </c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4"/>
    </row>
    <row r="2" spans="1:52" x14ac:dyDescent="0.25">
      <c r="A2" s="57"/>
      <c r="B2" s="59"/>
      <c r="C2" s="55" t="s">
        <v>7</v>
      </c>
      <c r="D2" s="63" t="s">
        <v>28</v>
      </c>
      <c r="E2" s="64"/>
      <c r="F2" s="64"/>
      <c r="G2" s="64"/>
      <c r="H2" s="64"/>
      <c r="I2" s="65"/>
      <c r="J2" s="66" t="s">
        <v>29</v>
      </c>
      <c r="K2" s="67"/>
      <c r="L2" s="67"/>
      <c r="M2" s="67"/>
      <c r="N2" s="67"/>
      <c r="O2" s="68"/>
      <c r="P2" s="66" t="s">
        <v>30</v>
      </c>
      <c r="Q2" s="67"/>
      <c r="R2" s="67"/>
      <c r="S2" s="67"/>
      <c r="T2" s="67"/>
      <c r="U2" s="68"/>
      <c r="V2" s="66" t="s">
        <v>31</v>
      </c>
      <c r="W2" s="67"/>
      <c r="X2" s="67"/>
      <c r="Y2" s="67"/>
      <c r="Z2" s="67"/>
      <c r="AA2" s="69"/>
      <c r="AB2" s="61" t="s">
        <v>7</v>
      </c>
      <c r="AC2" s="63" t="s">
        <v>32</v>
      </c>
      <c r="AD2" s="64"/>
      <c r="AE2" s="64"/>
      <c r="AF2" s="64"/>
      <c r="AG2" s="64"/>
      <c r="AH2" s="65"/>
      <c r="AI2" s="66" t="s">
        <v>33</v>
      </c>
      <c r="AJ2" s="67"/>
      <c r="AK2" s="67"/>
      <c r="AL2" s="67"/>
      <c r="AM2" s="67"/>
      <c r="AN2" s="68"/>
      <c r="AO2" s="66" t="s">
        <v>34</v>
      </c>
      <c r="AP2" s="67"/>
      <c r="AQ2" s="67"/>
      <c r="AR2" s="67"/>
      <c r="AS2" s="67"/>
      <c r="AT2" s="68"/>
      <c r="AU2" s="66" t="s">
        <v>35</v>
      </c>
      <c r="AV2" s="67"/>
      <c r="AW2" s="67"/>
      <c r="AX2" s="67"/>
      <c r="AY2" s="67"/>
      <c r="AZ2" s="68"/>
    </row>
    <row r="3" spans="1:52" ht="15.75" thickBot="1" x14ac:dyDescent="0.3">
      <c r="A3" s="56"/>
      <c r="B3" s="60"/>
      <c r="C3" s="56"/>
      <c r="D3" s="19" t="s">
        <v>3</v>
      </c>
      <c r="E3" s="20" t="s">
        <v>13</v>
      </c>
      <c r="F3" s="20" t="s">
        <v>14</v>
      </c>
      <c r="G3" s="20" t="s">
        <v>15</v>
      </c>
      <c r="H3" s="20" t="s">
        <v>16</v>
      </c>
      <c r="I3" s="21" t="s">
        <v>17</v>
      </c>
      <c r="J3" s="19" t="s">
        <v>3</v>
      </c>
      <c r="K3" s="20" t="s">
        <v>13</v>
      </c>
      <c r="L3" s="20" t="s">
        <v>14</v>
      </c>
      <c r="M3" s="20" t="s">
        <v>15</v>
      </c>
      <c r="N3" s="20" t="s">
        <v>16</v>
      </c>
      <c r="O3" s="21" t="s">
        <v>17</v>
      </c>
      <c r="P3" s="19" t="s">
        <v>3</v>
      </c>
      <c r="Q3" s="20" t="s">
        <v>13</v>
      </c>
      <c r="R3" s="20" t="s">
        <v>14</v>
      </c>
      <c r="S3" s="20" t="s">
        <v>15</v>
      </c>
      <c r="T3" s="20" t="s">
        <v>16</v>
      </c>
      <c r="U3" s="21" t="s">
        <v>17</v>
      </c>
      <c r="V3" s="19" t="s">
        <v>3</v>
      </c>
      <c r="W3" s="20" t="s">
        <v>13</v>
      </c>
      <c r="X3" s="20" t="s">
        <v>14</v>
      </c>
      <c r="Y3" s="20" t="s">
        <v>15</v>
      </c>
      <c r="Z3" s="20" t="s">
        <v>16</v>
      </c>
      <c r="AA3" s="22" t="s">
        <v>17</v>
      </c>
      <c r="AB3" s="62"/>
      <c r="AC3" s="19" t="s">
        <v>3</v>
      </c>
      <c r="AD3" s="20" t="s">
        <v>13</v>
      </c>
      <c r="AE3" s="20" t="s">
        <v>14</v>
      </c>
      <c r="AF3" s="20" t="s">
        <v>15</v>
      </c>
      <c r="AG3" s="20" t="s">
        <v>16</v>
      </c>
      <c r="AH3" s="21" t="s">
        <v>17</v>
      </c>
      <c r="AI3" s="19" t="s">
        <v>3</v>
      </c>
      <c r="AJ3" s="20" t="s">
        <v>13</v>
      </c>
      <c r="AK3" s="20" t="s">
        <v>14</v>
      </c>
      <c r="AL3" s="20" t="s">
        <v>15</v>
      </c>
      <c r="AM3" s="20" t="s">
        <v>16</v>
      </c>
      <c r="AN3" s="21" t="s">
        <v>17</v>
      </c>
      <c r="AO3" s="19" t="s">
        <v>3</v>
      </c>
      <c r="AP3" s="20" t="s">
        <v>13</v>
      </c>
      <c r="AQ3" s="20" t="s">
        <v>14</v>
      </c>
      <c r="AR3" s="20" t="s">
        <v>15</v>
      </c>
      <c r="AS3" s="20" t="s">
        <v>16</v>
      </c>
      <c r="AT3" s="21" t="s">
        <v>17</v>
      </c>
      <c r="AU3" s="19" t="s">
        <v>3</v>
      </c>
      <c r="AV3" s="20" t="s">
        <v>13</v>
      </c>
      <c r="AW3" s="20" t="s">
        <v>14</v>
      </c>
      <c r="AX3" s="20" t="s">
        <v>15</v>
      </c>
      <c r="AY3" s="20" t="s">
        <v>16</v>
      </c>
      <c r="AZ3" s="21" t="s">
        <v>17</v>
      </c>
    </row>
    <row r="4" spans="1:52" ht="15.75" thickTop="1" x14ac:dyDescent="0.25">
      <c r="A4" s="13">
        <v>0</v>
      </c>
      <c r="B4" s="13" t="s">
        <v>20</v>
      </c>
      <c r="C4" s="13">
        <v>32</v>
      </c>
      <c r="D4" s="14">
        <v>95</v>
      </c>
      <c r="E4" s="15">
        <v>15</v>
      </c>
      <c r="F4" s="15">
        <v>15.1</v>
      </c>
      <c r="G4" s="15">
        <v>15.2</v>
      </c>
      <c r="H4" s="15">
        <v>15</v>
      </c>
      <c r="I4" s="16">
        <v>15.2</v>
      </c>
      <c r="J4" s="14" t="s">
        <v>4</v>
      </c>
      <c r="K4" s="15">
        <v>11.7</v>
      </c>
      <c r="L4" s="15">
        <v>11.8</v>
      </c>
      <c r="M4" s="15">
        <v>11.9</v>
      </c>
      <c r="N4" s="15">
        <v>11.6</v>
      </c>
      <c r="O4" s="16">
        <v>11.5</v>
      </c>
      <c r="P4" s="14" t="s">
        <v>5</v>
      </c>
      <c r="Q4" s="15">
        <v>10.3</v>
      </c>
      <c r="R4" s="15">
        <v>10.199999999999999</v>
      </c>
      <c r="S4" s="15">
        <v>10.4</v>
      </c>
      <c r="T4" s="15">
        <v>10.1</v>
      </c>
      <c r="U4" s="16">
        <v>10</v>
      </c>
      <c r="V4" s="14" t="s">
        <v>6</v>
      </c>
      <c r="W4" s="15">
        <v>9.1</v>
      </c>
      <c r="X4" s="15">
        <v>9</v>
      </c>
      <c r="Y4" s="15">
        <v>8.9</v>
      </c>
      <c r="Z4" s="15">
        <v>8.8000000000000007</v>
      </c>
      <c r="AA4" s="17">
        <v>9.1999999999999993</v>
      </c>
      <c r="AB4" s="18">
        <v>20</v>
      </c>
      <c r="AC4" s="14">
        <v>95</v>
      </c>
      <c r="AD4" s="15">
        <v>26.6</v>
      </c>
      <c r="AE4" s="15">
        <v>26.7</v>
      </c>
      <c r="AF4" s="15">
        <v>26.5</v>
      </c>
      <c r="AG4" s="15">
        <v>26.8</v>
      </c>
      <c r="AH4" s="16">
        <v>26.5</v>
      </c>
      <c r="AI4" s="14" t="s">
        <v>4</v>
      </c>
      <c r="AJ4" s="15">
        <v>20.6</v>
      </c>
      <c r="AK4" s="15">
        <v>20.5</v>
      </c>
      <c r="AL4" s="15">
        <v>20.399999999999999</v>
      </c>
      <c r="AM4" s="15">
        <v>20.3</v>
      </c>
      <c r="AN4" s="16">
        <v>20.7</v>
      </c>
      <c r="AO4" s="14" t="s">
        <v>5</v>
      </c>
      <c r="AP4" s="15">
        <v>18</v>
      </c>
      <c r="AQ4" s="15">
        <v>17.8</v>
      </c>
      <c r="AR4" s="15">
        <v>17.899999999999999</v>
      </c>
      <c r="AS4" s="15">
        <v>18.100000000000001</v>
      </c>
      <c r="AT4" s="16">
        <v>18</v>
      </c>
      <c r="AU4" s="14" t="s">
        <v>6</v>
      </c>
      <c r="AV4" s="15">
        <v>15.2</v>
      </c>
      <c r="AW4" s="15">
        <v>15.6</v>
      </c>
      <c r="AX4" s="15">
        <v>15.3</v>
      </c>
      <c r="AY4" s="15">
        <v>15.4</v>
      </c>
      <c r="AZ4" s="16">
        <v>15.4</v>
      </c>
    </row>
    <row r="5" spans="1:52" x14ac:dyDescent="0.25">
      <c r="A5" s="7">
        <v>1</v>
      </c>
      <c r="B5" s="7" t="s">
        <v>19</v>
      </c>
      <c r="C5" s="7">
        <v>32</v>
      </c>
      <c r="D5" s="3">
        <v>95</v>
      </c>
      <c r="E5" s="1">
        <v>14.4</v>
      </c>
      <c r="F5" s="1">
        <v>14.5</v>
      </c>
      <c r="G5" s="1">
        <v>14.3</v>
      </c>
      <c r="H5" s="1">
        <v>14.6</v>
      </c>
      <c r="I5" s="2">
        <v>14.4</v>
      </c>
      <c r="J5" s="3" t="s">
        <v>4</v>
      </c>
      <c r="K5" s="1">
        <v>11.2</v>
      </c>
      <c r="L5" s="1">
        <v>11.1</v>
      </c>
      <c r="M5" s="1">
        <v>11</v>
      </c>
      <c r="N5" s="1">
        <v>11.4</v>
      </c>
      <c r="O5" s="2">
        <v>11.2</v>
      </c>
      <c r="P5" s="3" t="s">
        <v>5</v>
      </c>
      <c r="Q5" s="1">
        <v>9.9</v>
      </c>
      <c r="R5" s="1">
        <v>9.8000000000000007</v>
      </c>
      <c r="S5" s="1">
        <v>9.6999999999999993</v>
      </c>
      <c r="T5" s="1">
        <v>9.6</v>
      </c>
      <c r="U5" s="2">
        <v>10</v>
      </c>
      <c r="V5" s="3" t="s">
        <v>6</v>
      </c>
      <c r="W5" s="1">
        <v>8.6</v>
      </c>
      <c r="X5" s="1">
        <v>8.8000000000000007</v>
      </c>
      <c r="Y5" s="1">
        <v>8.6999999999999993</v>
      </c>
      <c r="Z5" s="1">
        <v>8.8000000000000007</v>
      </c>
      <c r="AA5" s="9">
        <v>8.9</v>
      </c>
      <c r="AB5" s="11">
        <v>20</v>
      </c>
      <c r="AC5" s="3">
        <v>95</v>
      </c>
      <c r="AD5" s="1">
        <v>26.1</v>
      </c>
      <c r="AE5" s="1">
        <v>25.2</v>
      </c>
      <c r="AF5" s="1">
        <v>25.7</v>
      </c>
      <c r="AG5" s="1">
        <v>25.9</v>
      </c>
      <c r="AH5" s="2">
        <v>25.8</v>
      </c>
      <c r="AI5" s="3" t="s">
        <v>4</v>
      </c>
      <c r="AJ5" s="1">
        <v>19.3</v>
      </c>
      <c r="AK5" s="1">
        <v>19.5</v>
      </c>
      <c r="AL5" s="1">
        <v>19.8</v>
      </c>
      <c r="AM5" s="1">
        <v>19.7</v>
      </c>
      <c r="AN5" s="2">
        <v>19.5</v>
      </c>
      <c r="AO5" s="3" t="s">
        <v>5</v>
      </c>
      <c r="AP5" s="1">
        <v>17.2</v>
      </c>
      <c r="AQ5" s="1">
        <v>17.100000000000001</v>
      </c>
      <c r="AR5" s="1">
        <v>17.3</v>
      </c>
      <c r="AS5" s="1">
        <v>17</v>
      </c>
      <c r="AT5" s="2">
        <v>17.399999999999999</v>
      </c>
      <c r="AU5" s="3" t="s">
        <v>6</v>
      </c>
      <c r="AV5" s="1">
        <v>14.8</v>
      </c>
      <c r="AW5" s="1">
        <v>14.9</v>
      </c>
      <c r="AX5" s="1" t="s">
        <v>27</v>
      </c>
      <c r="AY5" s="1">
        <v>15</v>
      </c>
      <c r="AZ5" s="2">
        <v>15.1</v>
      </c>
    </row>
    <row r="6" spans="1:52" x14ac:dyDescent="0.25">
      <c r="A6" s="7">
        <v>2</v>
      </c>
      <c r="B6" s="7" t="s">
        <v>21</v>
      </c>
      <c r="C6" s="7">
        <v>32</v>
      </c>
      <c r="D6" s="3">
        <v>95</v>
      </c>
      <c r="E6" s="1">
        <v>13.6</v>
      </c>
      <c r="F6" s="1">
        <v>13.9</v>
      </c>
      <c r="G6" s="1">
        <v>13.7</v>
      </c>
      <c r="H6" s="1">
        <v>13.8</v>
      </c>
      <c r="I6" s="2">
        <v>13.5</v>
      </c>
      <c r="J6" s="3" t="s">
        <v>4</v>
      </c>
      <c r="K6" s="1">
        <v>10.6</v>
      </c>
      <c r="L6" s="1">
        <v>10.7</v>
      </c>
      <c r="M6" s="1">
        <v>10.8</v>
      </c>
      <c r="N6" s="1">
        <v>10.9</v>
      </c>
      <c r="O6" s="2">
        <v>10.5</v>
      </c>
      <c r="P6" s="3" t="s">
        <v>5</v>
      </c>
      <c r="Q6" s="1">
        <v>9.4</v>
      </c>
      <c r="R6" s="1">
        <v>9.3000000000000007</v>
      </c>
      <c r="S6" s="1">
        <v>9.5</v>
      </c>
      <c r="T6" s="1">
        <v>9.4</v>
      </c>
      <c r="U6" s="2">
        <v>9.1999999999999993</v>
      </c>
      <c r="V6" s="3" t="s">
        <v>6</v>
      </c>
      <c r="W6" s="1">
        <v>8.1999999999999993</v>
      </c>
      <c r="X6" s="1">
        <v>8.3000000000000007</v>
      </c>
      <c r="Y6" s="1">
        <v>8.4</v>
      </c>
      <c r="Z6" s="1">
        <v>8.1</v>
      </c>
      <c r="AA6" s="9">
        <v>8.6</v>
      </c>
      <c r="AB6" s="11">
        <v>20</v>
      </c>
      <c r="AC6" s="3">
        <v>95</v>
      </c>
      <c r="AD6" s="1">
        <v>24.1</v>
      </c>
      <c r="AE6" s="1">
        <v>24.8</v>
      </c>
      <c r="AF6" s="1">
        <v>24.5</v>
      </c>
      <c r="AG6" s="1">
        <v>24.2</v>
      </c>
      <c r="AH6" s="2">
        <v>24.3</v>
      </c>
      <c r="AI6" s="3" t="s">
        <v>4</v>
      </c>
      <c r="AJ6" s="1">
        <v>18.8</v>
      </c>
      <c r="AK6" s="1">
        <v>18.600000000000001</v>
      </c>
      <c r="AL6" s="1">
        <v>18.399999999999999</v>
      </c>
      <c r="AM6" s="1">
        <v>18.3</v>
      </c>
      <c r="AN6" s="2">
        <v>18.7</v>
      </c>
      <c r="AO6" s="3" t="s">
        <v>5</v>
      </c>
      <c r="AP6" s="1">
        <v>16.600000000000001</v>
      </c>
      <c r="AQ6" s="1">
        <v>16.399999999999999</v>
      </c>
      <c r="AR6" s="1">
        <v>16.5</v>
      </c>
      <c r="AS6" s="1">
        <v>16.8</v>
      </c>
      <c r="AT6" s="2">
        <v>16.3</v>
      </c>
      <c r="AU6" s="3" t="s">
        <v>6</v>
      </c>
      <c r="AV6" s="1">
        <v>14.5</v>
      </c>
      <c r="AW6" s="1">
        <v>14.4</v>
      </c>
      <c r="AX6" s="1">
        <v>14.6</v>
      </c>
      <c r="AY6" s="1">
        <v>14.3</v>
      </c>
      <c r="AZ6" s="2">
        <v>14.2</v>
      </c>
    </row>
    <row r="7" spans="1:52" x14ac:dyDescent="0.25">
      <c r="A7" s="7">
        <v>3</v>
      </c>
      <c r="B7" s="7" t="s">
        <v>22</v>
      </c>
      <c r="C7" s="7">
        <v>32</v>
      </c>
      <c r="D7" s="3">
        <v>95</v>
      </c>
      <c r="E7" s="1">
        <v>13</v>
      </c>
      <c r="F7" s="1">
        <v>12.9</v>
      </c>
      <c r="G7" s="1">
        <v>13.1</v>
      </c>
      <c r="H7" s="1">
        <v>12.8</v>
      </c>
      <c r="I7" s="2">
        <v>13</v>
      </c>
      <c r="J7" s="3" t="s">
        <v>4</v>
      </c>
      <c r="K7" s="1">
        <v>10.199999999999999</v>
      </c>
      <c r="L7" s="1">
        <v>10.4</v>
      </c>
      <c r="M7" s="1">
        <v>10.3</v>
      </c>
      <c r="N7" s="1">
        <v>10.4</v>
      </c>
      <c r="O7" s="2">
        <v>10.1</v>
      </c>
      <c r="P7" s="3" t="s">
        <v>5</v>
      </c>
      <c r="Q7" s="1">
        <v>9</v>
      </c>
      <c r="R7" s="1">
        <v>9.1</v>
      </c>
      <c r="S7" s="1">
        <v>9.3000000000000007</v>
      </c>
      <c r="T7" s="1">
        <v>9.1999999999999993</v>
      </c>
      <c r="U7" s="2">
        <v>9.1</v>
      </c>
      <c r="V7" s="3" t="s">
        <v>6</v>
      </c>
      <c r="W7" s="1">
        <v>8</v>
      </c>
      <c r="X7" s="1">
        <v>7.9</v>
      </c>
      <c r="Y7" s="1">
        <v>8.1</v>
      </c>
      <c r="Z7" s="1">
        <v>7.8</v>
      </c>
      <c r="AA7" s="9">
        <v>7.9</v>
      </c>
      <c r="AB7" s="11">
        <v>20</v>
      </c>
      <c r="AC7" s="3">
        <v>95</v>
      </c>
      <c r="AD7" s="1">
        <v>23.8</v>
      </c>
      <c r="AE7" s="1">
        <v>24</v>
      </c>
      <c r="AF7" s="1">
        <v>23.9</v>
      </c>
      <c r="AG7" s="1">
        <v>24.1</v>
      </c>
      <c r="AH7" s="2">
        <v>24.2</v>
      </c>
      <c r="AI7" s="3" t="s">
        <v>4</v>
      </c>
      <c r="AJ7" s="1">
        <v>17.8</v>
      </c>
      <c r="AK7" s="1">
        <v>18.100000000000001</v>
      </c>
      <c r="AL7" s="1">
        <v>18</v>
      </c>
      <c r="AM7" s="1">
        <v>17.899999999999999</v>
      </c>
      <c r="AN7" s="2">
        <v>17.7</v>
      </c>
      <c r="AO7" s="3" t="s">
        <v>5</v>
      </c>
      <c r="AP7" s="1">
        <v>15.8</v>
      </c>
      <c r="AQ7" s="1">
        <v>15.6</v>
      </c>
      <c r="AR7" s="1">
        <v>15.7</v>
      </c>
      <c r="AS7" s="1">
        <v>15.5</v>
      </c>
      <c r="AT7" s="2">
        <v>15.9</v>
      </c>
      <c r="AU7" s="3" t="s">
        <v>6</v>
      </c>
      <c r="AV7" s="1">
        <v>13.9</v>
      </c>
      <c r="AW7" s="1">
        <v>13.8</v>
      </c>
      <c r="AX7" s="1">
        <v>13.7</v>
      </c>
      <c r="AY7" s="1">
        <v>13.6</v>
      </c>
      <c r="AZ7" s="2">
        <v>13.9</v>
      </c>
    </row>
    <row r="8" spans="1:52" x14ac:dyDescent="0.25">
      <c r="A8" s="7">
        <v>4</v>
      </c>
      <c r="B8" s="7" t="s">
        <v>23</v>
      </c>
      <c r="C8" s="7">
        <v>32</v>
      </c>
      <c r="D8" s="3">
        <v>95</v>
      </c>
      <c r="E8" s="1">
        <v>12.6</v>
      </c>
      <c r="F8" s="1">
        <v>12.5</v>
      </c>
      <c r="G8" s="1">
        <v>12.4</v>
      </c>
      <c r="H8" s="1">
        <v>12.7</v>
      </c>
      <c r="I8" s="2">
        <v>12.5</v>
      </c>
      <c r="J8" s="3" t="s">
        <v>4</v>
      </c>
      <c r="K8" s="1">
        <v>9.9</v>
      </c>
      <c r="L8" s="1">
        <v>9.6999999999999993</v>
      </c>
      <c r="M8" s="1">
        <v>9.8000000000000007</v>
      </c>
      <c r="N8" s="1">
        <v>9.6</v>
      </c>
      <c r="O8" s="2">
        <v>9.9</v>
      </c>
      <c r="P8" s="3" t="s">
        <v>5</v>
      </c>
      <c r="Q8" s="1">
        <v>8.6</v>
      </c>
      <c r="R8" s="1">
        <v>8.8000000000000007</v>
      </c>
      <c r="S8" s="1">
        <v>8.6999999999999993</v>
      </c>
      <c r="T8" s="1">
        <v>8.4</v>
      </c>
      <c r="U8" s="2">
        <v>8.5</v>
      </c>
      <c r="V8" s="3" t="s">
        <v>6</v>
      </c>
      <c r="W8" s="1">
        <v>7.6</v>
      </c>
      <c r="X8" s="1">
        <v>7.5</v>
      </c>
      <c r="Y8" s="1">
        <v>7.7</v>
      </c>
      <c r="Z8" s="1">
        <v>7.4</v>
      </c>
      <c r="AA8" s="9">
        <v>7.7</v>
      </c>
      <c r="AB8" s="11">
        <v>20</v>
      </c>
      <c r="AC8" s="3">
        <v>95</v>
      </c>
      <c r="AD8" s="1">
        <v>22.2</v>
      </c>
      <c r="AE8" s="1">
        <v>22.3</v>
      </c>
      <c r="AF8" s="1">
        <v>22.5</v>
      </c>
      <c r="AG8" s="1">
        <v>22.6</v>
      </c>
      <c r="AH8" s="2">
        <v>22.4</v>
      </c>
      <c r="AI8" s="3" t="s">
        <v>4</v>
      </c>
      <c r="AJ8" s="1">
        <v>17.5</v>
      </c>
      <c r="AK8" s="1">
        <v>17.2</v>
      </c>
      <c r="AL8" s="1">
        <v>17.5</v>
      </c>
      <c r="AM8" s="1">
        <v>17.600000000000001</v>
      </c>
      <c r="AN8" s="2">
        <v>17.399999999999999</v>
      </c>
      <c r="AO8" s="3" t="s">
        <v>5</v>
      </c>
      <c r="AP8" s="1">
        <v>15.5</v>
      </c>
      <c r="AQ8" s="1">
        <v>15.3</v>
      </c>
      <c r="AR8" s="1">
        <v>15.4</v>
      </c>
      <c r="AS8" s="1">
        <v>15.6</v>
      </c>
      <c r="AT8" s="2">
        <v>15.2</v>
      </c>
      <c r="AU8" s="3" t="s">
        <v>6</v>
      </c>
      <c r="AV8" s="1">
        <v>13.4</v>
      </c>
      <c r="AW8" s="1">
        <v>13.3</v>
      </c>
      <c r="AX8" s="1">
        <v>13.2</v>
      </c>
      <c r="AY8" s="1">
        <v>13.6</v>
      </c>
      <c r="AZ8" s="2">
        <v>13.5</v>
      </c>
    </row>
    <row r="9" spans="1:52" x14ac:dyDescent="0.25">
      <c r="A9" s="7">
        <v>5</v>
      </c>
      <c r="B9" s="7" t="s">
        <v>24</v>
      </c>
      <c r="C9" s="7">
        <v>32</v>
      </c>
      <c r="D9" s="3">
        <v>95</v>
      </c>
      <c r="E9" s="1">
        <v>11.8</v>
      </c>
      <c r="F9" s="1">
        <v>11.9</v>
      </c>
      <c r="G9" s="1">
        <v>11.7</v>
      </c>
      <c r="H9" s="1">
        <v>11.5</v>
      </c>
      <c r="I9" s="2">
        <v>11.6</v>
      </c>
      <c r="J9" s="3" t="s">
        <v>4</v>
      </c>
      <c r="K9" s="1">
        <v>9.1999999999999993</v>
      </c>
      <c r="L9" s="1">
        <v>9.3000000000000007</v>
      </c>
      <c r="M9" s="1">
        <v>9.1</v>
      </c>
      <c r="N9" s="1">
        <v>9.4</v>
      </c>
      <c r="O9" s="2">
        <v>9.6999999999999993</v>
      </c>
      <c r="P9" s="3" t="s">
        <v>5</v>
      </c>
      <c r="Q9" s="1">
        <v>8.1999999999999993</v>
      </c>
      <c r="R9" s="1">
        <v>8.1</v>
      </c>
      <c r="S9" s="1">
        <v>8.3000000000000007</v>
      </c>
      <c r="T9" s="1">
        <v>8.4</v>
      </c>
      <c r="U9" s="2">
        <v>8</v>
      </c>
      <c r="V9" s="3" t="s">
        <v>6</v>
      </c>
      <c r="W9" s="1">
        <v>7.3</v>
      </c>
      <c r="X9" s="1">
        <v>7.2</v>
      </c>
      <c r="Y9" s="1">
        <v>7.1</v>
      </c>
      <c r="Z9" s="1">
        <v>7</v>
      </c>
      <c r="AA9" s="9">
        <v>7.5</v>
      </c>
      <c r="AB9" s="11">
        <v>20</v>
      </c>
      <c r="AC9" s="3">
        <v>95</v>
      </c>
      <c r="AD9" s="1">
        <v>21.6</v>
      </c>
      <c r="AE9" s="1">
        <v>21.5</v>
      </c>
      <c r="AF9" s="1">
        <v>21.4</v>
      </c>
      <c r="AG9" s="1">
        <v>21.8</v>
      </c>
      <c r="AH9" s="2">
        <v>21.7</v>
      </c>
      <c r="AI9" s="3" t="s">
        <v>4</v>
      </c>
      <c r="AJ9" s="1">
        <v>16.7</v>
      </c>
      <c r="AK9" s="1">
        <v>16.8</v>
      </c>
      <c r="AL9" s="1">
        <v>16.399999999999999</v>
      </c>
      <c r="AM9" s="1">
        <v>16.7</v>
      </c>
      <c r="AN9" s="2">
        <v>16.3</v>
      </c>
      <c r="AO9" s="3" t="s">
        <v>5</v>
      </c>
      <c r="AP9" s="1">
        <v>14.8</v>
      </c>
      <c r="AQ9" s="1">
        <v>14.5</v>
      </c>
      <c r="AR9" s="1">
        <v>14.3</v>
      </c>
      <c r="AS9" s="1">
        <v>14.4</v>
      </c>
      <c r="AT9" s="2">
        <v>14.6</v>
      </c>
      <c r="AU9" s="3" t="s">
        <v>6</v>
      </c>
      <c r="AV9" s="1">
        <v>12.6</v>
      </c>
      <c r="AW9" s="1">
        <v>12.5</v>
      </c>
      <c r="AX9" s="1">
        <v>12.3</v>
      </c>
      <c r="AY9" s="1">
        <v>12.4</v>
      </c>
      <c r="AZ9" s="2">
        <v>12.1</v>
      </c>
    </row>
    <row r="10" spans="1:52" x14ac:dyDescent="0.25">
      <c r="A10" s="7">
        <v>6</v>
      </c>
      <c r="B10" s="7" t="s">
        <v>25</v>
      </c>
      <c r="C10" s="7">
        <v>32</v>
      </c>
      <c r="D10" s="3">
        <v>95</v>
      </c>
      <c r="E10" s="1">
        <v>11.6</v>
      </c>
      <c r="F10" s="1">
        <v>11.3</v>
      </c>
      <c r="G10" s="1">
        <v>11.4</v>
      </c>
      <c r="H10" s="1">
        <v>11.1</v>
      </c>
      <c r="I10" s="2">
        <v>11.5</v>
      </c>
      <c r="J10" s="3" t="s">
        <v>4</v>
      </c>
      <c r="K10" s="1">
        <v>9</v>
      </c>
      <c r="L10" s="1">
        <v>9.1</v>
      </c>
      <c r="M10" s="1">
        <v>9.1999999999999993</v>
      </c>
      <c r="N10" s="1">
        <v>8.9</v>
      </c>
      <c r="O10" s="2">
        <v>8.8000000000000007</v>
      </c>
      <c r="P10" s="3" t="s">
        <v>5</v>
      </c>
      <c r="Q10" s="1">
        <v>7.8</v>
      </c>
      <c r="R10" s="1">
        <v>7.9</v>
      </c>
      <c r="S10" s="1">
        <v>7.6</v>
      </c>
      <c r="T10" s="1">
        <v>7.9</v>
      </c>
      <c r="U10" s="2">
        <v>8</v>
      </c>
      <c r="V10" s="3" t="s">
        <v>6</v>
      </c>
      <c r="W10" s="1">
        <v>6.9</v>
      </c>
      <c r="X10" s="1">
        <v>6.8</v>
      </c>
      <c r="Y10" s="1">
        <v>6.7</v>
      </c>
      <c r="Z10" s="1">
        <v>6.5</v>
      </c>
      <c r="AA10" s="9">
        <v>7</v>
      </c>
      <c r="AB10" s="11">
        <v>20</v>
      </c>
      <c r="AC10" s="3">
        <v>95</v>
      </c>
      <c r="AD10" s="1">
        <v>20.9</v>
      </c>
      <c r="AE10" s="1">
        <v>21.2</v>
      </c>
      <c r="AF10" s="1">
        <v>21.1</v>
      </c>
      <c r="AG10" s="1">
        <v>21.3</v>
      </c>
      <c r="AH10" s="2">
        <v>20.8</v>
      </c>
      <c r="AI10" s="3" t="s">
        <v>4</v>
      </c>
      <c r="AJ10" s="1">
        <v>16</v>
      </c>
      <c r="AK10" s="1">
        <v>15.9</v>
      </c>
      <c r="AL10" s="1">
        <v>15.8</v>
      </c>
      <c r="AM10" s="1">
        <v>16.100000000000001</v>
      </c>
      <c r="AN10" s="2">
        <v>15.7</v>
      </c>
      <c r="AO10" s="3" t="s">
        <v>5</v>
      </c>
      <c r="AP10" s="1">
        <v>13.8</v>
      </c>
      <c r="AQ10" s="1">
        <v>13.7</v>
      </c>
      <c r="AR10" s="1">
        <v>13.6</v>
      </c>
      <c r="AS10" s="1">
        <v>13.6</v>
      </c>
      <c r="AT10" s="2">
        <v>13.3</v>
      </c>
      <c r="AU10" s="3" t="s">
        <v>6</v>
      </c>
      <c r="AV10" s="1">
        <v>12.1</v>
      </c>
      <c r="AW10" s="1">
        <v>11.8</v>
      </c>
      <c r="AX10" s="1">
        <v>12</v>
      </c>
      <c r="AY10" s="1">
        <v>11.9</v>
      </c>
      <c r="AZ10" s="2">
        <v>11.8</v>
      </c>
    </row>
    <row r="11" spans="1:52" x14ac:dyDescent="0.25">
      <c r="A11" s="7">
        <v>7</v>
      </c>
      <c r="B11" s="7" t="s">
        <v>26</v>
      </c>
      <c r="C11" s="7">
        <v>32</v>
      </c>
      <c r="D11" s="3">
        <v>95</v>
      </c>
      <c r="E11" s="1">
        <v>11</v>
      </c>
      <c r="F11" s="1">
        <v>11.1</v>
      </c>
      <c r="G11" s="1">
        <v>11.2</v>
      </c>
      <c r="H11" s="1">
        <v>11</v>
      </c>
      <c r="I11" s="2">
        <v>11.3</v>
      </c>
      <c r="J11" s="3" t="s">
        <v>4</v>
      </c>
      <c r="K11" s="1">
        <v>8.6</v>
      </c>
      <c r="L11" s="1">
        <v>8.8000000000000007</v>
      </c>
      <c r="M11" s="1">
        <v>8.4</v>
      </c>
      <c r="N11" s="1">
        <v>9</v>
      </c>
      <c r="O11" s="2">
        <v>8.9</v>
      </c>
      <c r="P11" s="3" t="s">
        <v>5</v>
      </c>
      <c r="Q11" s="1">
        <v>7.5</v>
      </c>
      <c r="R11" s="1">
        <v>7.6</v>
      </c>
      <c r="S11" s="1">
        <v>7.7</v>
      </c>
      <c r="T11" s="1">
        <v>7.3</v>
      </c>
      <c r="U11" s="2">
        <v>7.9</v>
      </c>
      <c r="V11" s="3" t="s">
        <v>6</v>
      </c>
      <c r="W11" s="1">
        <v>7</v>
      </c>
      <c r="X11" s="1">
        <v>6.8</v>
      </c>
      <c r="Y11" s="1">
        <v>6.9</v>
      </c>
      <c r="Z11" s="1">
        <v>6.7</v>
      </c>
      <c r="AA11" s="9">
        <v>6.5</v>
      </c>
      <c r="AB11" s="11">
        <v>20</v>
      </c>
      <c r="AC11" s="3">
        <v>95</v>
      </c>
      <c r="AD11" s="1">
        <v>20</v>
      </c>
      <c r="AE11" s="1">
        <v>20.399999999999999</v>
      </c>
      <c r="AF11" s="1">
        <v>20.100000000000001</v>
      </c>
      <c r="AG11" s="1">
        <v>20.3</v>
      </c>
      <c r="AH11" s="2">
        <v>20.2</v>
      </c>
      <c r="AI11" s="3" t="s">
        <v>4</v>
      </c>
      <c r="AJ11" s="1">
        <v>15.5</v>
      </c>
      <c r="AK11" s="1">
        <v>15.3</v>
      </c>
      <c r="AL11" s="1">
        <v>15.4</v>
      </c>
      <c r="AM11" s="1">
        <v>15.2</v>
      </c>
      <c r="AN11" s="2">
        <v>15.6</v>
      </c>
      <c r="AO11" s="3" t="s">
        <v>5</v>
      </c>
      <c r="AP11" s="1">
        <v>13.3</v>
      </c>
      <c r="AQ11" s="1">
        <v>13.2</v>
      </c>
      <c r="AR11" s="1">
        <v>13.6</v>
      </c>
      <c r="AS11" s="1">
        <v>13.4</v>
      </c>
      <c r="AT11" s="2">
        <v>13</v>
      </c>
      <c r="AU11" s="3" t="s">
        <v>6</v>
      </c>
      <c r="AV11" s="1">
        <v>11.8</v>
      </c>
      <c r="AW11" s="1">
        <v>11.6</v>
      </c>
      <c r="AX11" s="1">
        <v>11.4</v>
      </c>
      <c r="AY11" s="1">
        <v>11.7</v>
      </c>
      <c r="AZ11" s="2">
        <v>11.5</v>
      </c>
    </row>
    <row r="12" spans="1:52" x14ac:dyDescent="0.25">
      <c r="A12" s="7">
        <v>8</v>
      </c>
      <c r="B12" s="7" t="s">
        <v>20</v>
      </c>
      <c r="C12" s="7">
        <v>32</v>
      </c>
      <c r="D12" s="3">
        <v>95</v>
      </c>
      <c r="E12" s="1">
        <v>15</v>
      </c>
      <c r="F12" s="1">
        <v>15.1</v>
      </c>
      <c r="G12" s="1">
        <v>15.2</v>
      </c>
      <c r="H12" s="1">
        <v>15</v>
      </c>
      <c r="I12" s="2">
        <v>15.2</v>
      </c>
      <c r="J12" s="3" t="s">
        <v>4</v>
      </c>
      <c r="K12" s="1">
        <v>11.7</v>
      </c>
      <c r="L12" s="1">
        <v>11.8</v>
      </c>
      <c r="M12" s="1">
        <v>11.9</v>
      </c>
      <c r="N12" s="1">
        <v>11.6</v>
      </c>
      <c r="O12" s="2">
        <v>11.5</v>
      </c>
      <c r="P12" s="3" t="s">
        <v>5</v>
      </c>
      <c r="Q12" s="1">
        <v>10.3</v>
      </c>
      <c r="R12" s="1">
        <v>10.199999999999999</v>
      </c>
      <c r="S12" s="1">
        <v>10.4</v>
      </c>
      <c r="T12" s="1">
        <v>10.1</v>
      </c>
      <c r="U12" s="2">
        <v>10</v>
      </c>
      <c r="V12" s="3" t="s">
        <v>6</v>
      </c>
      <c r="W12" s="1">
        <v>9.1</v>
      </c>
      <c r="X12" s="1">
        <v>9</v>
      </c>
      <c r="Y12" s="1">
        <v>8.9</v>
      </c>
      <c r="Z12" s="1">
        <v>8.8000000000000007</v>
      </c>
      <c r="AA12" s="9">
        <v>9.1999999999999993</v>
      </c>
      <c r="AB12" s="11">
        <v>20</v>
      </c>
      <c r="AC12" s="3">
        <v>95</v>
      </c>
      <c r="AD12" s="1">
        <v>26.6</v>
      </c>
      <c r="AE12" s="1">
        <v>26.7</v>
      </c>
      <c r="AF12" s="1">
        <v>26.5</v>
      </c>
      <c r="AG12" s="1">
        <v>26.8</v>
      </c>
      <c r="AH12" s="2">
        <v>26.5</v>
      </c>
      <c r="AI12" s="3" t="s">
        <v>4</v>
      </c>
      <c r="AJ12" s="1">
        <v>20.6</v>
      </c>
      <c r="AK12" s="1">
        <v>20.5</v>
      </c>
      <c r="AL12" s="1">
        <v>20.399999999999999</v>
      </c>
      <c r="AM12" s="1">
        <v>20.3</v>
      </c>
      <c r="AN12" s="2">
        <v>20.7</v>
      </c>
      <c r="AO12" s="3" t="s">
        <v>5</v>
      </c>
      <c r="AP12" s="1">
        <v>18</v>
      </c>
      <c r="AQ12" s="1">
        <v>17.8</v>
      </c>
      <c r="AR12" s="1">
        <v>17.899999999999999</v>
      </c>
      <c r="AS12" s="1">
        <v>18.100000000000001</v>
      </c>
      <c r="AT12" s="2">
        <v>18</v>
      </c>
      <c r="AU12" s="3" t="s">
        <v>6</v>
      </c>
      <c r="AV12" s="1">
        <v>15.2</v>
      </c>
      <c r="AW12" s="1">
        <v>15.6</v>
      </c>
      <c r="AX12" s="1">
        <v>15.3</v>
      </c>
      <c r="AY12" s="1">
        <v>15.4</v>
      </c>
      <c r="AZ12" s="2">
        <v>15.4</v>
      </c>
    </row>
    <row r="13" spans="1:52" x14ac:dyDescent="0.25">
      <c r="A13" s="7">
        <v>9</v>
      </c>
      <c r="B13" s="7" t="s">
        <v>19</v>
      </c>
      <c r="C13" s="7">
        <v>32</v>
      </c>
      <c r="D13" s="3">
        <v>95</v>
      </c>
      <c r="E13" s="1">
        <v>14.4</v>
      </c>
      <c r="F13" s="1">
        <v>14.5</v>
      </c>
      <c r="G13" s="1">
        <v>14.3</v>
      </c>
      <c r="H13" s="1">
        <v>14.6</v>
      </c>
      <c r="I13" s="2">
        <v>14.4</v>
      </c>
      <c r="J13" s="3" t="s">
        <v>4</v>
      </c>
      <c r="K13" s="1">
        <v>11.2</v>
      </c>
      <c r="L13" s="1">
        <v>11.1</v>
      </c>
      <c r="M13" s="1">
        <v>11</v>
      </c>
      <c r="N13" s="1">
        <v>11.4</v>
      </c>
      <c r="O13" s="2">
        <v>11.2</v>
      </c>
      <c r="P13" s="3" t="s">
        <v>5</v>
      </c>
      <c r="Q13" s="1">
        <v>9.9</v>
      </c>
      <c r="R13" s="1">
        <v>9.8000000000000007</v>
      </c>
      <c r="S13" s="1">
        <v>9.6999999999999993</v>
      </c>
      <c r="T13" s="1">
        <v>9.6</v>
      </c>
      <c r="U13" s="2">
        <v>10</v>
      </c>
      <c r="V13" s="3" t="s">
        <v>6</v>
      </c>
      <c r="W13" s="1">
        <v>8.6</v>
      </c>
      <c r="X13" s="1">
        <v>8.8000000000000007</v>
      </c>
      <c r="Y13" s="1">
        <v>8.6999999999999993</v>
      </c>
      <c r="Z13" s="1">
        <v>8.8000000000000007</v>
      </c>
      <c r="AA13" s="9">
        <v>8.9</v>
      </c>
      <c r="AB13" s="11">
        <v>20</v>
      </c>
      <c r="AC13" s="3">
        <v>95</v>
      </c>
      <c r="AD13" s="1">
        <v>26.1</v>
      </c>
      <c r="AE13" s="1">
        <v>25.2</v>
      </c>
      <c r="AF13" s="1">
        <v>25.7</v>
      </c>
      <c r="AG13" s="1">
        <v>25.9</v>
      </c>
      <c r="AH13" s="2">
        <v>25.8</v>
      </c>
      <c r="AI13" s="3" t="s">
        <v>4</v>
      </c>
      <c r="AJ13" s="1">
        <v>19.3</v>
      </c>
      <c r="AK13" s="1">
        <v>19.5</v>
      </c>
      <c r="AL13" s="1">
        <v>19.8</v>
      </c>
      <c r="AM13" s="1">
        <v>19.7</v>
      </c>
      <c r="AN13" s="2">
        <v>19.5</v>
      </c>
      <c r="AO13" s="3" t="s">
        <v>5</v>
      </c>
      <c r="AP13" s="1">
        <v>17.2</v>
      </c>
      <c r="AQ13" s="1">
        <v>17.100000000000001</v>
      </c>
      <c r="AR13" s="1">
        <v>17.3</v>
      </c>
      <c r="AS13" s="1">
        <v>17</v>
      </c>
      <c r="AT13" s="2">
        <v>17.399999999999999</v>
      </c>
      <c r="AU13" s="3" t="s">
        <v>6</v>
      </c>
      <c r="AV13" s="1">
        <v>14.8</v>
      </c>
      <c r="AW13" s="1">
        <v>14.9</v>
      </c>
      <c r="AX13" s="1" t="s">
        <v>27</v>
      </c>
      <c r="AY13" s="1">
        <v>15</v>
      </c>
      <c r="AZ13" s="2">
        <v>15.1</v>
      </c>
    </row>
    <row r="14" spans="1:52" x14ac:dyDescent="0.25">
      <c r="A14" s="7">
        <v>10</v>
      </c>
      <c r="B14" s="7" t="s">
        <v>21</v>
      </c>
      <c r="C14" s="7">
        <v>32</v>
      </c>
      <c r="D14" s="3">
        <v>95</v>
      </c>
      <c r="E14" s="1">
        <v>13.6</v>
      </c>
      <c r="F14" s="1">
        <v>13.9</v>
      </c>
      <c r="G14" s="1">
        <v>13.7</v>
      </c>
      <c r="H14" s="1">
        <v>13.8</v>
      </c>
      <c r="I14" s="2">
        <v>13.5</v>
      </c>
      <c r="J14" s="3" t="s">
        <v>4</v>
      </c>
      <c r="K14" s="1">
        <v>10.6</v>
      </c>
      <c r="L14" s="1">
        <v>10.7</v>
      </c>
      <c r="M14" s="1">
        <v>10.8</v>
      </c>
      <c r="N14" s="1">
        <v>10.9</v>
      </c>
      <c r="O14" s="2">
        <v>10.5</v>
      </c>
      <c r="P14" s="3" t="s">
        <v>5</v>
      </c>
      <c r="Q14" s="1">
        <v>9.4</v>
      </c>
      <c r="R14" s="1">
        <v>9.3000000000000007</v>
      </c>
      <c r="S14" s="1">
        <v>9.5</v>
      </c>
      <c r="T14" s="1">
        <v>9.4</v>
      </c>
      <c r="U14" s="2">
        <v>9.1999999999999993</v>
      </c>
      <c r="V14" s="3" t="s">
        <v>6</v>
      </c>
      <c r="W14" s="1">
        <v>8.1999999999999993</v>
      </c>
      <c r="X14" s="1">
        <v>8.3000000000000007</v>
      </c>
      <c r="Y14" s="1">
        <v>8.4</v>
      </c>
      <c r="Z14" s="1">
        <v>8.1</v>
      </c>
      <c r="AA14" s="9">
        <v>8.6</v>
      </c>
      <c r="AB14" s="11">
        <v>20</v>
      </c>
      <c r="AC14" s="3">
        <v>95</v>
      </c>
      <c r="AD14" s="1">
        <v>24.1</v>
      </c>
      <c r="AE14" s="1">
        <v>24.8</v>
      </c>
      <c r="AF14" s="1">
        <v>24.5</v>
      </c>
      <c r="AG14" s="1">
        <v>24.2</v>
      </c>
      <c r="AH14" s="2">
        <v>24.3</v>
      </c>
      <c r="AI14" s="3" t="s">
        <v>4</v>
      </c>
      <c r="AJ14" s="1">
        <v>18.8</v>
      </c>
      <c r="AK14" s="1">
        <v>18.600000000000001</v>
      </c>
      <c r="AL14" s="1">
        <v>18.399999999999999</v>
      </c>
      <c r="AM14" s="1">
        <v>18.3</v>
      </c>
      <c r="AN14" s="2">
        <v>18.7</v>
      </c>
      <c r="AO14" s="3" t="s">
        <v>5</v>
      </c>
      <c r="AP14" s="1">
        <v>16.600000000000001</v>
      </c>
      <c r="AQ14" s="1">
        <v>16.399999999999999</v>
      </c>
      <c r="AR14" s="1">
        <v>16.5</v>
      </c>
      <c r="AS14" s="1">
        <v>16.8</v>
      </c>
      <c r="AT14" s="2">
        <v>16.3</v>
      </c>
      <c r="AU14" s="3" t="s">
        <v>6</v>
      </c>
      <c r="AV14" s="1">
        <v>14.5</v>
      </c>
      <c r="AW14" s="1">
        <v>14.4</v>
      </c>
      <c r="AX14" s="1">
        <v>14.6</v>
      </c>
      <c r="AY14" s="1">
        <v>14.3</v>
      </c>
      <c r="AZ14" s="2">
        <v>14.2</v>
      </c>
    </row>
    <row r="15" spans="1:52" x14ac:dyDescent="0.25">
      <c r="A15" s="7">
        <v>11</v>
      </c>
      <c r="B15" s="7" t="s">
        <v>22</v>
      </c>
      <c r="C15" s="7">
        <v>32</v>
      </c>
      <c r="D15" s="3">
        <v>95</v>
      </c>
      <c r="E15" s="1">
        <v>13</v>
      </c>
      <c r="F15" s="1">
        <v>12.9</v>
      </c>
      <c r="G15" s="1">
        <v>13.1</v>
      </c>
      <c r="H15" s="1">
        <v>12.8</v>
      </c>
      <c r="I15" s="2">
        <v>13</v>
      </c>
      <c r="J15" s="3" t="s">
        <v>4</v>
      </c>
      <c r="K15" s="1">
        <v>10.199999999999999</v>
      </c>
      <c r="L15" s="1">
        <v>10.4</v>
      </c>
      <c r="M15" s="1">
        <v>10.3</v>
      </c>
      <c r="N15" s="1">
        <v>10.4</v>
      </c>
      <c r="O15" s="2">
        <v>10.1</v>
      </c>
      <c r="P15" s="3" t="s">
        <v>5</v>
      </c>
      <c r="Q15" s="1">
        <v>9</v>
      </c>
      <c r="R15" s="1">
        <v>9.1</v>
      </c>
      <c r="S15" s="1">
        <v>9.3000000000000007</v>
      </c>
      <c r="T15" s="1">
        <v>9.1999999999999993</v>
      </c>
      <c r="U15" s="2">
        <v>9.1</v>
      </c>
      <c r="V15" s="3" t="s">
        <v>6</v>
      </c>
      <c r="W15" s="1">
        <v>8</v>
      </c>
      <c r="X15" s="1">
        <v>7.9</v>
      </c>
      <c r="Y15" s="1">
        <v>8.1</v>
      </c>
      <c r="Z15" s="1">
        <v>7.8</v>
      </c>
      <c r="AA15" s="9">
        <v>7.9</v>
      </c>
      <c r="AB15" s="11">
        <v>20</v>
      </c>
      <c r="AC15" s="3">
        <v>95</v>
      </c>
      <c r="AD15" s="1">
        <v>23.8</v>
      </c>
      <c r="AE15" s="1">
        <v>24</v>
      </c>
      <c r="AF15" s="1">
        <v>23.9</v>
      </c>
      <c r="AG15" s="1">
        <v>24.1</v>
      </c>
      <c r="AH15" s="2">
        <v>24.2</v>
      </c>
      <c r="AI15" s="3" t="s">
        <v>4</v>
      </c>
      <c r="AJ15" s="1">
        <v>17.8</v>
      </c>
      <c r="AK15" s="1">
        <v>18.100000000000001</v>
      </c>
      <c r="AL15" s="1">
        <v>18</v>
      </c>
      <c r="AM15" s="1">
        <v>17.899999999999999</v>
      </c>
      <c r="AN15" s="2">
        <v>17.7</v>
      </c>
      <c r="AO15" s="3" t="s">
        <v>5</v>
      </c>
      <c r="AP15" s="1">
        <v>15.8</v>
      </c>
      <c r="AQ15" s="1">
        <v>15.6</v>
      </c>
      <c r="AR15" s="1">
        <v>15.7</v>
      </c>
      <c r="AS15" s="1">
        <v>15.5</v>
      </c>
      <c r="AT15" s="2">
        <v>15.9</v>
      </c>
      <c r="AU15" s="3" t="s">
        <v>6</v>
      </c>
      <c r="AV15" s="1">
        <v>13.9</v>
      </c>
      <c r="AW15" s="1">
        <v>13.8</v>
      </c>
      <c r="AX15" s="1">
        <v>13.7</v>
      </c>
      <c r="AY15" s="1">
        <v>13.6</v>
      </c>
      <c r="AZ15" s="2">
        <v>13.9</v>
      </c>
    </row>
    <row r="16" spans="1:52" x14ac:dyDescent="0.25">
      <c r="A16" s="7">
        <v>12</v>
      </c>
      <c r="B16" s="7" t="s">
        <v>23</v>
      </c>
      <c r="C16" s="7">
        <v>32</v>
      </c>
      <c r="D16" s="3">
        <v>95</v>
      </c>
      <c r="E16" s="1">
        <v>12.6</v>
      </c>
      <c r="F16" s="1">
        <v>12.5</v>
      </c>
      <c r="G16" s="1">
        <v>12.4</v>
      </c>
      <c r="H16" s="1">
        <v>12.7</v>
      </c>
      <c r="I16" s="2">
        <v>12.5</v>
      </c>
      <c r="J16" s="3" t="s">
        <v>4</v>
      </c>
      <c r="K16" s="1">
        <v>9.9</v>
      </c>
      <c r="L16" s="1">
        <v>9.6999999999999993</v>
      </c>
      <c r="M16" s="1">
        <v>9.8000000000000007</v>
      </c>
      <c r="N16" s="1">
        <v>9.6</v>
      </c>
      <c r="O16" s="2">
        <v>9.9</v>
      </c>
      <c r="P16" s="3" t="s">
        <v>5</v>
      </c>
      <c r="Q16" s="1">
        <v>8.6</v>
      </c>
      <c r="R16" s="1">
        <v>8.8000000000000007</v>
      </c>
      <c r="S16" s="1">
        <v>8.6999999999999993</v>
      </c>
      <c r="T16" s="1">
        <v>8.4</v>
      </c>
      <c r="U16" s="2">
        <v>8.5</v>
      </c>
      <c r="V16" s="3" t="s">
        <v>6</v>
      </c>
      <c r="W16" s="1">
        <v>7.6</v>
      </c>
      <c r="X16" s="1">
        <v>7.5</v>
      </c>
      <c r="Y16" s="1">
        <v>7.7</v>
      </c>
      <c r="Z16" s="1">
        <v>7.4</v>
      </c>
      <c r="AA16" s="9">
        <v>7.7</v>
      </c>
      <c r="AB16" s="11">
        <v>20</v>
      </c>
      <c r="AC16" s="3">
        <v>95</v>
      </c>
      <c r="AD16" s="1">
        <v>22.2</v>
      </c>
      <c r="AE16" s="1">
        <v>22.3</v>
      </c>
      <c r="AF16" s="1">
        <v>22.5</v>
      </c>
      <c r="AG16" s="1">
        <v>22.6</v>
      </c>
      <c r="AH16" s="2">
        <v>22.4</v>
      </c>
      <c r="AI16" s="3" t="s">
        <v>4</v>
      </c>
      <c r="AJ16" s="1">
        <v>17.5</v>
      </c>
      <c r="AK16" s="1">
        <v>17.2</v>
      </c>
      <c r="AL16" s="1">
        <v>17.5</v>
      </c>
      <c r="AM16" s="1">
        <v>17.600000000000001</v>
      </c>
      <c r="AN16" s="2">
        <v>17.399999999999999</v>
      </c>
      <c r="AO16" s="3" t="s">
        <v>5</v>
      </c>
      <c r="AP16" s="1">
        <v>15.5</v>
      </c>
      <c r="AQ16" s="1">
        <v>15.3</v>
      </c>
      <c r="AR16" s="1">
        <v>15.4</v>
      </c>
      <c r="AS16" s="1">
        <v>15.6</v>
      </c>
      <c r="AT16" s="2">
        <v>15.2</v>
      </c>
      <c r="AU16" s="3" t="s">
        <v>6</v>
      </c>
      <c r="AV16" s="1">
        <v>13.4</v>
      </c>
      <c r="AW16" s="1">
        <v>13.3</v>
      </c>
      <c r="AX16" s="1">
        <v>13.2</v>
      </c>
      <c r="AY16" s="1">
        <v>13.6</v>
      </c>
      <c r="AZ16" s="2">
        <v>13.5</v>
      </c>
    </row>
    <row r="17" spans="1:52" x14ac:dyDescent="0.25">
      <c r="A17" s="7">
        <v>13</v>
      </c>
      <c r="B17" s="7" t="s">
        <v>24</v>
      </c>
      <c r="C17" s="7">
        <v>32</v>
      </c>
      <c r="D17" s="3">
        <v>95</v>
      </c>
      <c r="E17" s="1">
        <v>11.8</v>
      </c>
      <c r="F17" s="1">
        <v>11.9</v>
      </c>
      <c r="G17" s="1">
        <v>11.7</v>
      </c>
      <c r="H17" s="1">
        <v>11.5</v>
      </c>
      <c r="I17" s="2">
        <v>11.6</v>
      </c>
      <c r="J17" s="3" t="s">
        <v>4</v>
      </c>
      <c r="K17" s="1">
        <v>9.1999999999999993</v>
      </c>
      <c r="L17" s="1">
        <v>9.3000000000000007</v>
      </c>
      <c r="M17" s="1">
        <v>9.1</v>
      </c>
      <c r="N17" s="1">
        <v>9.4</v>
      </c>
      <c r="O17" s="2">
        <v>9.6999999999999993</v>
      </c>
      <c r="P17" s="3" t="s">
        <v>5</v>
      </c>
      <c r="Q17" s="1">
        <v>8.1999999999999993</v>
      </c>
      <c r="R17" s="1">
        <v>8.1</v>
      </c>
      <c r="S17" s="1">
        <v>8.3000000000000007</v>
      </c>
      <c r="T17" s="1">
        <v>8.4</v>
      </c>
      <c r="U17" s="2">
        <v>8</v>
      </c>
      <c r="V17" s="3" t="s">
        <v>6</v>
      </c>
      <c r="W17" s="1">
        <v>7.3</v>
      </c>
      <c r="X17" s="1">
        <v>7.2</v>
      </c>
      <c r="Y17" s="1">
        <v>7.1</v>
      </c>
      <c r="Z17" s="1">
        <v>7</v>
      </c>
      <c r="AA17" s="9">
        <v>7.5</v>
      </c>
      <c r="AB17" s="11">
        <v>20</v>
      </c>
      <c r="AC17" s="3">
        <v>95</v>
      </c>
      <c r="AD17" s="1">
        <v>21.6</v>
      </c>
      <c r="AE17" s="1">
        <v>21.5</v>
      </c>
      <c r="AF17" s="1">
        <v>21.4</v>
      </c>
      <c r="AG17" s="1">
        <v>21.8</v>
      </c>
      <c r="AH17" s="2">
        <v>21.7</v>
      </c>
      <c r="AI17" s="3" t="s">
        <v>4</v>
      </c>
      <c r="AJ17" s="1">
        <v>16.7</v>
      </c>
      <c r="AK17" s="1">
        <v>16.8</v>
      </c>
      <c r="AL17" s="1">
        <v>16.399999999999999</v>
      </c>
      <c r="AM17" s="1">
        <v>16.7</v>
      </c>
      <c r="AN17" s="2">
        <v>16.3</v>
      </c>
      <c r="AO17" s="3" t="s">
        <v>5</v>
      </c>
      <c r="AP17" s="1">
        <v>14.8</v>
      </c>
      <c r="AQ17" s="1">
        <v>14.5</v>
      </c>
      <c r="AR17" s="1">
        <v>14.3</v>
      </c>
      <c r="AS17" s="1">
        <v>14.4</v>
      </c>
      <c r="AT17" s="2">
        <v>14.6</v>
      </c>
      <c r="AU17" s="3" t="s">
        <v>6</v>
      </c>
      <c r="AV17" s="1">
        <v>12.6</v>
      </c>
      <c r="AW17" s="1">
        <v>12.5</v>
      </c>
      <c r="AX17" s="1">
        <v>12.3</v>
      </c>
      <c r="AY17" s="1">
        <v>12.4</v>
      </c>
      <c r="AZ17" s="2">
        <v>12.1</v>
      </c>
    </row>
    <row r="18" spans="1:52" x14ac:dyDescent="0.25">
      <c r="A18" s="7">
        <v>14</v>
      </c>
      <c r="B18" s="7" t="s">
        <v>25</v>
      </c>
      <c r="C18" s="7">
        <v>32</v>
      </c>
      <c r="D18" s="3">
        <v>95</v>
      </c>
      <c r="E18" s="1">
        <v>11.6</v>
      </c>
      <c r="F18" s="1">
        <v>11.3</v>
      </c>
      <c r="G18" s="1">
        <v>11.4</v>
      </c>
      <c r="H18" s="1">
        <v>11.1</v>
      </c>
      <c r="I18" s="2">
        <v>11.5</v>
      </c>
      <c r="J18" s="3" t="s">
        <v>4</v>
      </c>
      <c r="K18" s="1">
        <v>9</v>
      </c>
      <c r="L18" s="1">
        <v>9.1</v>
      </c>
      <c r="M18" s="1">
        <v>9.1999999999999993</v>
      </c>
      <c r="N18" s="1">
        <v>8.9</v>
      </c>
      <c r="O18" s="2">
        <v>8.8000000000000007</v>
      </c>
      <c r="P18" s="3" t="s">
        <v>5</v>
      </c>
      <c r="Q18" s="1">
        <v>7.8</v>
      </c>
      <c r="R18" s="1">
        <v>7.9</v>
      </c>
      <c r="S18" s="1">
        <v>7.6</v>
      </c>
      <c r="T18" s="1">
        <v>7.9</v>
      </c>
      <c r="U18" s="2">
        <v>8</v>
      </c>
      <c r="V18" s="3" t="s">
        <v>6</v>
      </c>
      <c r="W18" s="1">
        <v>6.9</v>
      </c>
      <c r="X18" s="1">
        <v>6.8</v>
      </c>
      <c r="Y18" s="1">
        <v>6.7</v>
      </c>
      <c r="Z18" s="1">
        <v>6.5</v>
      </c>
      <c r="AA18" s="9">
        <v>7</v>
      </c>
      <c r="AB18" s="11">
        <v>20</v>
      </c>
      <c r="AC18" s="3">
        <v>95</v>
      </c>
      <c r="AD18" s="1">
        <v>20.9</v>
      </c>
      <c r="AE18" s="1">
        <v>21.2</v>
      </c>
      <c r="AF18" s="1">
        <v>21.1</v>
      </c>
      <c r="AG18" s="1">
        <v>21.3</v>
      </c>
      <c r="AH18" s="2">
        <v>20.8</v>
      </c>
      <c r="AI18" s="3" t="s">
        <v>4</v>
      </c>
      <c r="AJ18" s="1">
        <v>16</v>
      </c>
      <c r="AK18" s="1">
        <v>15.9</v>
      </c>
      <c r="AL18" s="1">
        <v>15.8</v>
      </c>
      <c r="AM18" s="1">
        <v>16.100000000000001</v>
      </c>
      <c r="AN18" s="2">
        <v>15.7</v>
      </c>
      <c r="AO18" s="3" t="s">
        <v>5</v>
      </c>
      <c r="AP18" s="1">
        <v>13.8</v>
      </c>
      <c r="AQ18" s="1">
        <v>13.7</v>
      </c>
      <c r="AR18" s="1">
        <v>13.6</v>
      </c>
      <c r="AS18" s="1">
        <v>13.6</v>
      </c>
      <c r="AT18" s="2">
        <v>13.3</v>
      </c>
      <c r="AU18" s="3" t="s">
        <v>6</v>
      </c>
      <c r="AV18" s="1">
        <v>12.1</v>
      </c>
      <c r="AW18" s="1">
        <v>11.8</v>
      </c>
      <c r="AX18" s="1">
        <v>12</v>
      </c>
      <c r="AY18" s="1">
        <v>11.9</v>
      </c>
      <c r="AZ18" s="2">
        <v>11.8</v>
      </c>
    </row>
    <row r="19" spans="1:52" x14ac:dyDescent="0.25">
      <c r="A19" s="7">
        <v>15</v>
      </c>
      <c r="B19" s="7" t="s">
        <v>26</v>
      </c>
      <c r="C19" s="7">
        <v>32</v>
      </c>
      <c r="D19" s="3">
        <v>95</v>
      </c>
      <c r="E19" s="1">
        <v>11</v>
      </c>
      <c r="F19" s="1">
        <v>11.1</v>
      </c>
      <c r="G19" s="1">
        <v>11.2</v>
      </c>
      <c r="H19" s="1">
        <v>11</v>
      </c>
      <c r="I19" s="2">
        <v>11.3</v>
      </c>
      <c r="J19" s="3" t="s">
        <v>4</v>
      </c>
      <c r="K19" s="1">
        <v>8.6</v>
      </c>
      <c r="L19" s="1">
        <v>8.8000000000000007</v>
      </c>
      <c r="M19" s="1">
        <v>8.4</v>
      </c>
      <c r="N19" s="1">
        <v>9</v>
      </c>
      <c r="O19" s="2">
        <v>8.9</v>
      </c>
      <c r="P19" s="3" t="s">
        <v>5</v>
      </c>
      <c r="Q19" s="1">
        <v>7.5</v>
      </c>
      <c r="R19" s="1">
        <v>7.6</v>
      </c>
      <c r="S19" s="1">
        <v>7.7</v>
      </c>
      <c r="T19" s="1">
        <v>7.3</v>
      </c>
      <c r="U19" s="2">
        <v>7.9</v>
      </c>
      <c r="V19" s="3" t="s">
        <v>6</v>
      </c>
      <c r="W19" s="1">
        <v>7</v>
      </c>
      <c r="X19" s="1">
        <v>6.8</v>
      </c>
      <c r="Y19" s="1">
        <v>6.9</v>
      </c>
      <c r="Z19" s="1">
        <v>6.7</v>
      </c>
      <c r="AA19" s="9">
        <v>6.5</v>
      </c>
      <c r="AB19" s="11">
        <v>20</v>
      </c>
      <c r="AC19" s="3">
        <v>95</v>
      </c>
      <c r="AD19" s="1">
        <v>20</v>
      </c>
      <c r="AE19" s="1">
        <v>20.399999999999999</v>
      </c>
      <c r="AF19" s="1">
        <v>20.100000000000001</v>
      </c>
      <c r="AG19" s="1">
        <v>20.3</v>
      </c>
      <c r="AH19" s="2">
        <v>20.2</v>
      </c>
      <c r="AI19" s="3" t="s">
        <v>4</v>
      </c>
      <c r="AJ19" s="1">
        <v>15.5</v>
      </c>
      <c r="AK19" s="1">
        <v>15.3</v>
      </c>
      <c r="AL19" s="1">
        <v>15.4</v>
      </c>
      <c r="AM19" s="1">
        <v>15.2</v>
      </c>
      <c r="AN19" s="2">
        <v>15.6</v>
      </c>
      <c r="AO19" s="3" t="s">
        <v>5</v>
      </c>
      <c r="AP19" s="1">
        <v>13.3</v>
      </c>
      <c r="AQ19" s="1">
        <v>13.2</v>
      </c>
      <c r="AR19" s="1">
        <v>13.6</v>
      </c>
      <c r="AS19" s="1">
        <v>13.4</v>
      </c>
      <c r="AT19" s="2">
        <v>13</v>
      </c>
      <c r="AU19" s="3" t="s">
        <v>6</v>
      </c>
      <c r="AV19" s="1">
        <v>11.8</v>
      </c>
      <c r="AW19" s="1">
        <v>11.6</v>
      </c>
      <c r="AX19" s="1">
        <v>11.4</v>
      </c>
      <c r="AY19" s="1">
        <v>11.7</v>
      </c>
      <c r="AZ19" s="2">
        <v>11.5</v>
      </c>
    </row>
    <row r="20" spans="1:52" x14ac:dyDescent="0.25">
      <c r="A20" s="7">
        <v>16</v>
      </c>
      <c r="B20" s="7" t="s">
        <v>20</v>
      </c>
      <c r="C20" s="7">
        <v>32</v>
      </c>
      <c r="D20" s="3">
        <v>95</v>
      </c>
      <c r="E20" s="1">
        <v>15</v>
      </c>
      <c r="F20" s="1">
        <v>15.1</v>
      </c>
      <c r="G20" s="1">
        <v>15.2</v>
      </c>
      <c r="H20" s="1">
        <v>15</v>
      </c>
      <c r="I20" s="2">
        <v>15.2</v>
      </c>
      <c r="J20" s="3" t="s">
        <v>4</v>
      </c>
      <c r="K20" s="1">
        <v>11.7</v>
      </c>
      <c r="L20" s="1">
        <v>11.8</v>
      </c>
      <c r="M20" s="1">
        <v>11.9</v>
      </c>
      <c r="N20" s="1">
        <v>11.6</v>
      </c>
      <c r="O20" s="2">
        <v>11.5</v>
      </c>
      <c r="P20" s="3" t="s">
        <v>5</v>
      </c>
      <c r="Q20" s="1">
        <v>10.3</v>
      </c>
      <c r="R20" s="1">
        <v>10.199999999999999</v>
      </c>
      <c r="S20" s="1">
        <v>10.4</v>
      </c>
      <c r="T20" s="1">
        <v>10.1</v>
      </c>
      <c r="U20" s="2">
        <v>10</v>
      </c>
      <c r="V20" s="3" t="s">
        <v>6</v>
      </c>
      <c r="W20" s="1">
        <v>9.1</v>
      </c>
      <c r="X20" s="1">
        <v>9</v>
      </c>
      <c r="Y20" s="1">
        <v>8.9</v>
      </c>
      <c r="Z20" s="1">
        <v>8.8000000000000007</v>
      </c>
      <c r="AA20" s="9">
        <v>9.1999999999999993</v>
      </c>
      <c r="AB20" s="11">
        <v>20</v>
      </c>
      <c r="AC20" s="3">
        <v>95</v>
      </c>
      <c r="AD20" s="1">
        <v>26.6</v>
      </c>
      <c r="AE20" s="1">
        <v>26.7</v>
      </c>
      <c r="AF20" s="1">
        <v>26.5</v>
      </c>
      <c r="AG20" s="1">
        <v>26.8</v>
      </c>
      <c r="AH20" s="2">
        <v>26.5</v>
      </c>
      <c r="AI20" s="3" t="s">
        <v>4</v>
      </c>
      <c r="AJ20" s="1">
        <v>20.6</v>
      </c>
      <c r="AK20" s="1">
        <v>20.5</v>
      </c>
      <c r="AL20" s="1">
        <v>20.399999999999999</v>
      </c>
      <c r="AM20" s="1">
        <v>20.3</v>
      </c>
      <c r="AN20" s="2">
        <v>20.7</v>
      </c>
      <c r="AO20" s="3" t="s">
        <v>5</v>
      </c>
      <c r="AP20" s="1">
        <v>18</v>
      </c>
      <c r="AQ20" s="1">
        <v>17.8</v>
      </c>
      <c r="AR20" s="1">
        <v>17.899999999999999</v>
      </c>
      <c r="AS20" s="1">
        <v>18.100000000000001</v>
      </c>
      <c r="AT20" s="2">
        <v>18</v>
      </c>
      <c r="AU20" s="3" t="s">
        <v>6</v>
      </c>
      <c r="AV20" s="1">
        <v>15.2</v>
      </c>
      <c r="AW20" s="1">
        <v>15.6</v>
      </c>
      <c r="AX20" s="1">
        <v>15.3</v>
      </c>
      <c r="AY20" s="1">
        <v>15.4</v>
      </c>
      <c r="AZ20" s="2">
        <v>15.4</v>
      </c>
    </row>
    <row r="21" spans="1:52" x14ac:dyDescent="0.25">
      <c r="A21" s="7">
        <v>17</v>
      </c>
      <c r="B21" s="7" t="s">
        <v>19</v>
      </c>
      <c r="C21" s="7">
        <v>32</v>
      </c>
      <c r="D21" s="3">
        <v>95</v>
      </c>
      <c r="E21" s="1">
        <v>14.4</v>
      </c>
      <c r="F21" s="1">
        <v>14.5</v>
      </c>
      <c r="G21" s="1">
        <v>14.3</v>
      </c>
      <c r="H21" s="1">
        <v>14.6</v>
      </c>
      <c r="I21" s="2">
        <v>14.4</v>
      </c>
      <c r="J21" s="3" t="s">
        <v>4</v>
      </c>
      <c r="K21" s="1">
        <v>11.2</v>
      </c>
      <c r="L21" s="1">
        <v>11.1</v>
      </c>
      <c r="M21" s="1">
        <v>11</v>
      </c>
      <c r="N21" s="1">
        <v>11.4</v>
      </c>
      <c r="O21" s="2">
        <v>11.2</v>
      </c>
      <c r="P21" s="3" t="s">
        <v>5</v>
      </c>
      <c r="Q21" s="1">
        <v>9.9</v>
      </c>
      <c r="R21" s="1">
        <v>9.8000000000000007</v>
      </c>
      <c r="S21" s="1">
        <v>9.6999999999999993</v>
      </c>
      <c r="T21" s="1">
        <v>9.6</v>
      </c>
      <c r="U21" s="2">
        <v>10</v>
      </c>
      <c r="V21" s="3" t="s">
        <v>6</v>
      </c>
      <c r="W21" s="1">
        <v>8.6</v>
      </c>
      <c r="X21" s="1">
        <v>8.8000000000000007</v>
      </c>
      <c r="Y21" s="1">
        <v>8.6999999999999993</v>
      </c>
      <c r="Z21" s="1">
        <v>8.8000000000000007</v>
      </c>
      <c r="AA21" s="9">
        <v>8.9</v>
      </c>
      <c r="AB21" s="11">
        <v>20</v>
      </c>
      <c r="AC21" s="3">
        <v>95</v>
      </c>
      <c r="AD21" s="1">
        <v>26.1</v>
      </c>
      <c r="AE21" s="1">
        <v>25.2</v>
      </c>
      <c r="AF21" s="1">
        <v>25.7</v>
      </c>
      <c r="AG21" s="1">
        <v>25.9</v>
      </c>
      <c r="AH21" s="2">
        <v>25.8</v>
      </c>
      <c r="AI21" s="3" t="s">
        <v>4</v>
      </c>
      <c r="AJ21" s="1">
        <v>19.3</v>
      </c>
      <c r="AK21" s="1">
        <v>19.5</v>
      </c>
      <c r="AL21" s="1">
        <v>19.8</v>
      </c>
      <c r="AM21" s="1">
        <v>19.7</v>
      </c>
      <c r="AN21" s="2">
        <v>19.5</v>
      </c>
      <c r="AO21" s="3" t="s">
        <v>5</v>
      </c>
      <c r="AP21" s="1">
        <v>17.2</v>
      </c>
      <c r="AQ21" s="1">
        <v>17.100000000000001</v>
      </c>
      <c r="AR21" s="1">
        <v>17.3</v>
      </c>
      <c r="AS21" s="1">
        <v>17</v>
      </c>
      <c r="AT21" s="2">
        <v>17.399999999999999</v>
      </c>
      <c r="AU21" s="3" t="s">
        <v>6</v>
      </c>
      <c r="AV21" s="1">
        <v>14.8</v>
      </c>
      <c r="AW21" s="1">
        <v>14.9</v>
      </c>
      <c r="AX21" s="1" t="s">
        <v>27</v>
      </c>
      <c r="AY21" s="1">
        <v>15</v>
      </c>
      <c r="AZ21" s="2">
        <v>15.1</v>
      </c>
    </row>
    <row r="22" spans="1:52" ht="15.75" thickBot="1" x14ac:dyDescent="0.3">
      <c r="A22" s="8">
        <v>18</v>
      </c>
      <c r="B22" s="8" t="s">
        <v>26</v>
      </c>
      <c r="C22" s="8">
        <v>32</v>
      </c>
      <c r="D22" s="4">
        <v>95</v>
      </c>
      <c r="E22" s="5">
        <v>11</v>
      </c>
      <c r="F22" s="5">
        <v>11.1</v>
      </c>
      <c r="G22" s="5">
        <v>11.2</v>
      </c>
      <c r="H22" s="5">
        <v>11</v>
      </c>
      <c r="I22" s="6">
        <v>11.3</v>
      </c>
      <c r="J22" s="4" t="s">
        <v>4</v>
      </c>
      <c r="K22" s="5">
        <v>8.6</v>
      </c>
      <c r="L22" s="5">
        <v>8.8000000000000007</v>
      </c>
      <c r="M22" s="5">
        <v>8.4</v>
      </c>
      <c r="N22" s="5">
        <v>9</v>
      </c>
      <c r="O22" s="6">
        <v>8.9</v>
      </c>
      <c r="P22" s="4" t="s">
        <v>5</v>
      </c>
      <c r="Q22" s="5">
        <v>7.5</v>
      </c>
      <c r="R22" s="5">
        <v>7.6</v>
      </c>
      <c r="S22" s="5">
        <v>7.7</v>
      </c>
      <c r="T22" s="5">
        <v>7.3</v>
      </c>
      <c r="U22" s="6">
        <v>7.9</v>
      </c>
      <c r="V22" s="4" t="s">
        <v>6</v>
      </c>
      <c r="W22" s="5">
        <v>7</v>
      </c>
      <c r="X22" s="5">
        <v>6.8</v>
      </c>
      <c r="Y22" s="5">
        <v>6.9</v>
      </c>
      <c r="Z22" s="5">
        <v>6.7</v>
      </c>
      <c r="AA22" s="10">
        <v>6.5</v>
      </c>
      <c r="AB22" s="12">
        <v>20</v>
      </c>
      <c r="AC22" s="4">
        <v>95</v>
      </c>
      <c r="AD22" s="5">
        <v>20</v>
      </c>
      <c r="AE22" s="5">
        <v>20.399999999999999</v>
      </c>
      <c r="AF22" s="5">
        <v>20.100000000000001</v>
      </c>
      <c r="AG22" s="5">
        <v>20.3</v>
      </c>
      <c r="AH22" s="6">
        <v>20.2</v>
      </c>
      <c r="AI22" s="4" t="s">
        <v>4</v>
      </c>
      <c r="AJ22" s="5">
        <v>15.5</v>
      </c>
      <c r="AK22" s="5">
        <v>15.3</v>
      </c>
      <c r="AL22" s="5">
        <v>15.4</v>
      </c>
      <c r="AM22" s="5">
        <v>15.2</v>
      </c>
      <c r="AN22" s="6">
        <v>15.6</v>
      </c>
      <c r="AO22" s="4" t="s">
        <v>5</v>
      </c>
      <c r="AP22" s="5">
        <v>13.3</v>
      </c>
      <c r="AQ22" s="5">
        <v>13.2</v>
      </c>
      <c r="AR22" s="5">
        <v>13.6</v>
      </c>
      <c r="AS22" s="5">
        <v>13.4</v>
      </c>
      <c r="AT22" s="6">
        <v>13</v>
      </c>
      <c r="AU22" s="4" t="s">
        <v>6</v>
      </c>
      <c r="AV22" s="5">
        <v>11.8</v>
      </c>
      <c r="AW22" s="5">
        <v>11.6</v>
      </c>
      <c r="AX22" s="5">
        <v>11.4</v>
      </c>
      <c r="AY22" s="5">
        <v>11.7</v>
      </c>
      <c r="AZ22" s="6">
        <v>11.5</v>
      </c>
    </row>
  </sheetData>
  <mergeCells count="14">
    <mergeCell ref="C2:C3"/>
    <mergeCell ref="A1:A3"/>
    <mergeCell ref="B1:B3"/>
    <mergeCell ref="AB2:AB3"/>
    <mergeCell ref="D2:I2"/>
    <mergeCell ref="J2:O2"/>
    <mergeCell ref="P2:U2"/>
    <mergeCell ref="V2:AA2"/>
    <mergeCell ref="C1:AA1"/>
    <mergeCell ref="AB1:AZ1"/>
    <mergeCell ref="AC2:AH2"/>
    <mergeCell ref="AI2:AN2"/>
    <mergeCell ref="AO2:AT2"/>
    <mergeCell ref="AU2:A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Получение варианта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2021-01-26T07:12:47Z</dcterms:modified>
</cp:coreProperties>
</file>